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CM Cap\Downloads\"/>
    </mc:Choice>
  </mc:AlternateContent>
  <xr:revisionPtr revIDLastSave="0" documentId="13_ncr:1_{7D4F20E9-AD7F-4976-8AAF-D318DF782F7D}" xr6:coauthVersionLast="47" xr6:coauthVersionMax="47" xr10:uidLastSave="{00000000-0000-0000-0000-000000000000}"/>
  <bookViews>
    <workbookView xWindow="-120" yWindow="-120" windowWidth="20730" windowHeight="11040" xr2:uid="{B9AD4FEA-4D82-4645-A359-D0F05C5B3A93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[1]Final!$F$45:$F$1101</definedName>
    <definedName name="Pricelist_company2">[1]Final!$B$45:$B$297</definedName>
    <definedName name="Pricelist_Pclose">[1]Final!$C$45:$C$1069</definedName>
    <definedName name="Pricelist_Val">[1]Final!$J$45:$J$749</definedName>
    <definedName name="Pricelist_Vol">[1]Final!$I$45:$I$1373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52" i="1" l="1"/>
  <c r="AD152" i="1" s="1"/>
  <c r="Y152" i="1"/>
  <c r="AC152" i="1" s="1"/>
  <c r="X152" i="1"/>
  <c r="AB152" i="1" s="1"/>
  <c r="W152" i="1"/>
  <c r="AA152" i="1" s="1"/>
  <c r="V152" i="1"/>
  <c r="Z151" i="1"/>
  <c r="AD151" i="1" s="1"/>
  <c r="Y151" i="1"/>
  <c r="AC151" i="1" s="1"/>
  <c r="X151" i="1"/>
  <c r="AB151" i="1" s="1"/>
  <c r="W151" i="1"/>
  <c r="V151" i="1"/>
  <c r="Z150" i="1"/>
  <c r="Y150" i="1"/>
  <c r="AC150" i="1" s="1"/>
  <c r="X150" i="1"/>
  <c r="W150" i="1"/>
  <c r="V150" i="1"/>
  <c r="Z149" i="1"/>
  <c r="Y149" i="1"/>
  <c r="X149" i="1"/>
  <c r="W149" i="1"/>
  <c r="V149" i="1"/>
  <c r="Z148" i="1"/>
  <c r="Y148" i="1"/>
  <c r="AC129" i="1" s="1"/>
  <c r="X148" i="1"/>
  <c r="W148" i="1"/>
  <c r="V148" i="1"/>
  <c r="Z147" i="1"/>
  <c r="Y147" i="1"/>
  <c r="AC147" i="1" s="1"/>
  <c r="X147" i="1"/>
  <c r="W147" i="1"/>
  <c r="V147" i="1"/>
  <c r="Z140" i="1"/>
  <c r="Y140" i="1"/>
  <c r="X140" i="1"/>
  <c r="W140" i="1"/>
  <c r="V140" i="1"/>
  <c r="Z139" i="1"/>
  <c r="AD139" i="1" s="1"/>
  <c r="Y139" i="1"/>
  <c r="X139" i="1"/>
  <c r="W139" i="1"/>
  <c r="V139" i="1"/>
  <c r="Z138" i="1"/>
  <c r="AD138" i="1" s="1"/>
  <c r="Y138" i="1"/>
  <c r="X138" i="1"/>
  <c r="W138" i="1"/>
  <c r="V138" i="1"/>
  <c r="Z137" i="1"/>
  <c r="Y137" i="1"/>
  <c r="AC137" i="1" s="1"/>
  <c r="X137" i="1"/>
  <c r="W137" i="1"/>
  <c r="V137" i="1"/>
  <c r="Z136" i="1"/>
  <c r="Y136" i="1"/>
  <c r="X136" i="1"/>
  <c r="W136" i="1"/>
  <c r="V136" i="1"/>
  <c r="Z135" i="1"/>
  <c r="Y135" i="1"/>
  <c r="X135" i="1"/>
  <c r="W135" i="1"/>
  <c r="V135" i="1"/>
  <c r="Z134" i="1"/>
  <c r="Y134" i="1"/>
  <c r="X134" i="1"/>
  <c r="W134" i="1"/>
  <c r="V134" i="1"/>
  <c r="AC133" i="1"/>
  <c r="Z133" i="1"/>
  <c r="Y133" i="1"/>
  <c r="X133" i="1"/>
  <c r="W133" i="1"/>
  <c r="V133" i="1"/>
  <c r="Z132" i="1"/>
  <c r="AD131" i="1" s="1"/>
  <c r="Y132" i="1"/>
  <c r="X132" i="1"/>
  <c r="W132" i="1"/>
  <c r="V132" i="1"/>
  <c r="Z131" i="1"/>
  <c r="Y131" i="1"/>
  <c r="X131" i="1"/>
  <c r="W131" i="1"/>
  <c r="V131" i="1"/>
  <c r="Z130" i="1"/>
  <c r="Y130" i="1"/>
  <c r="X130" i="1"/>
  <c r="W130" i="1"/>
  <c r="V130" i="1"/>
  <c r="Z129" i="1"/>
  <c r="Y129" i="1"/>
  <c r="X129" i="1"/>
  <c r="W129" i="1"/>
  <c r="V129" i="1"/>
  <c r="Z128" i="1"/>
  <c r="Y128" i="1"/>
  <c r="X128" i="1"/>
  <c r="W128" i="1"/>
  <c r="V128" i="1"/>
  <c r="Z127" i="1"/>
  <c r="Y127" i="1"/>
  <c r="X127" i="1"/>
  <c r="W127" i="1"/>
  <c r="V127" i="1"/>
  <c r="Z126" i="1"/>
  <c r="Y126" i="1"/>
  <c r="X126" i="1"/>
  <c r="W126" i="1"/>
  <c r="V126" i="1"/>
  <c r="Z125" i="1"/>
  <c r="Y125" i="1"/>
  <c r="X125" i="1"/>
  <c r="W125" i="1"/>
  <c r="V125" i="1"/>
  <c r="Z124" i="1"/>
  <c r="Y124" i="1"/>
  <c r="X124" i="1"/>
  <c r="W124" i="1"/>
  <c r="V124" i="1"/>
  <c r="Z123" i="1"/>
  <c r="Y123" i="1"/>
  <c r="X123" i="1"/>
  <c r="W123" i="1"/>
  <c r="V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W120" i="1"/>
  <c r="V120" i="1"/>
  <c r="Z119" i="1"/>
  <c r="Y119" i="1"/>
  <c r="V119" i="1"/>
  <c r="X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W116" i="1"/>
  <c r="V116" i="1"/>
  <c r="Z115" i="1"/>
  <c r="Y115" i="1"/>
  <c r="V115" i="1"/>
  <c r="X115" i="1"/>
  <c r="W115" i="1"/>
  <c r="Z114" i="1"/>
  <c r="Y114" i="1"/>
  <c r="X114" i="1"/>
  <c r="W114" i="1"/>
  <c r="V114" i="1"/>
  <c r="Z113" i="1"/>
  <c r="Y113" i="1"/>
  <c r="V113" i="1"/>
  <c r="X113" i="1"/>
  <c r="W113" i="1"/>
  <c r="Z112" i="1"/>
  <c r="Y112" i="1"/>
  <c r="X112" i="1"/>
  <c r="V112" i="1"/>
  <c r="W112" i="1"/>
  <c r="Z111" i="1"/>
  <c r="Y111" i="1"/>
  <c r="X111" i="1"/>
  <c r="V111" i="1"/>
  <c r="W111" i="1"/>
  <c r="Z110" i="1"/>
  <c r="Y110" i="1"/>
  <c r="W110" i="1"/>
  <c r="V110" i="1"/>
  <c r="X110" i="1"/>
  <c r="Z109" i="1"/>
  <c r="Y109" i="1"/>
  <c r="X109" i="1"/>
  <c r="V109" i="1"/>
  <c r="W109" i="1"/>
  <c r="Z108" i="1"/>
  <c r="Y108" i="1"/>
  <c r="X108" i="1"/>
  <c r="V108" i="1"/>
  <c r="W108" i="1"/>
  <c r="Z107" i="1"/>
  <c r="Y107" i="1"/>
  <c r="V107" i="1"/>
  <c r="X107" i="1"/>
  <c r="W107" i="1"/>
  <c r="Z106" i="1"/>
  <c r="Y106" i="1"/>
  <c r="X106" i="1"/>
  <c r="W106" i="1"/>
  <c r="V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X103" i="1"/>
  <c r="V103" i="1"/>
  <c r="W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X100" i="1"/>
  <c r="W100" i="1"/>
  <c r="V100" i="1"/>
  <c r="Z99" i="1"/>
  <c r="Y99" i="1"/>
  <c r="V99" i="1"/>
  <c r="X99" i="1"/>
  <c r="W99" i="1"/>
  <c r="Z98" i="1"/>
  <c r="Y98" i="1"/>
  <c r="V98" i="1"/>
  <c r="X98" i="1"/>
  <c r="W98" i="1"/>
  <c r="Z97" i="1"/>
  <c r="Y97" i="1"/>
  <c r="X97" i="1"/>
  <c r="V97" i="1"/>
  <c r="W97" i="1"/>
  <c r="Z96" i="1"/>
  <c r="Y96" i="1"/>
  <c r="X96" i="1"/>
  <c r="V96" i="1"/>
  <c r="W96" i="1"/>
  <c r="Z95" i="1"/>
  <c r="Y95" i="1"/>
  <c r="X95" i="1"/>
  <c r="V95" i="1"/>
  <c r="W95" i="1"/>
  <c r="Z94" i="1"/>
  <c r="Y94" i="1"/>
  <c r="W94" i="1"/>
  <c r="V94" i="1"/>
  <c r="X94" i="1"/>
  <c r="Z93" i="1"/>
  <c r="Y93" i="1"/>
  <c r="X93" i="1"/>
  <c r="V93" i="1"/>
  <c r="W93" i="1"/>
  <c r="Z92" i="1"/>
  <c r="Y92" i="1"/>
  <c r="X92" i="1"/>
  <c r="V92" i="1"/>
  <c r="W92" i="1"/>
  <c r="Z91" i="1"/>
  <c r="Y91" i="1"/>
  <c r="V91" i="1"/>
  <c r="X91" i="1"/>
  <c r="W91" i="1"/>
  <c r="Z90" i="1"/>
  <c r="Y90" i="1"/>
  <c r="X90" i="1"/>
  <c r="W90" i="1"/>
  <c r="V90" i="1"/>
  <c r="Z89" i="1"/>
  <c r="Y89" i="1"/>
  <c r="V89" i="1"/>
  <c r="X89" i="1"/>
  <c r="W89" i="1"/>
  <c r="Z88" i="1"/>
  <c r="Y88" i="1"/>
  <c r="V88" i="1"/>
  <c r="X88" i="1"/>
  <c r="W88" i="1"/>
  <c r="Z87" i="1"/>
  <c r="Y87" i="1"/>
  <c r="X87" i="1"/>
  <c r="V87" i="1"/>
  <c r="W87" i="1"/>
  <c r="Z86" i="1"/>
  <c r="Y86" i="1"/>
  <c r="W86" i="1"/>
  <c r="V86" i="1"/>
  <c r="X86" i="1"/>
  <c r="Z85" i="1"/>
  <c r="Y85" i="1"/>
  <c r="V85" i="1"/>
  <c r="X85" i="1"/>
  <c r="W85" i="1"/>
  <c r="Z84" i="1"/>
  <c r="Y84" i="1"/>
  <c r="X84" i="1"/>
  <c r="W84" i="1"/>
  <c r="V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X79" i="1"/>
  <c r="V79" i="1"/>
  <c r="W79" i="1"/>
  <c r="Z78" i="1"/>
  <c r="Y78" i="1"/>
  <c r="W78" i="1"/>
  <c r="V78" i="1"/>
  <c r="X78" i="1"/>
  <c r="Z77" i="1"/>
  <c r="Y77" i="1"/>
  <c r="X77" i="1"/>
  <c r="V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X74" i="1"/>
  <c r="V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X71" i="1"/>
  <c r="V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X68" i="1"/>
  <c r="W68" i="1"/>
  <c r="V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X63" i="1"/>
  <c r="V63" i="1"/>
  <c r="W63" i="1"/>
  <c r="Z62" i="1"/>
  <c r="Y62" i="1"/>
  <c r="W62" i="1"/>
  <c r="V62" i="1"/>
  <c r="X62" i="1"/>
  <c r="Z61" i="1"/>
  <c r="Y61" i="1"/>
  <c r="X61" i="1"/>
  <c r="V61" i="1"/>
  <c r="W61" i="1"/>
  <c r="Z60" i="1"/>
  <c r="Y60" i="1"/>
  <c r="W60" i="1"/>
  <c r="V60" i="1"/>
  <c r="X60" i="1"/>
  <c r="Z59" i="1"/>
  <c r="Y59" i="1"/>
  <c r="V59" i="1"/>
  <c r="X59" i="1"/>
  <c r="W59" i="1"/>
  <c r="Z58" i="1"/>
  <c r="Y58" i="1"/>
  <c r="X58" i="1"/>
  <c r="W58" i="1"/>
  <c r="V58" i="1"/>
  <c r="Z57" i="1"/>
  <c r="Y57" i="1"/>
  <c r="X57" i="1"/>
  <c r="V57" i="1"/>
  <c r="W57" i="1"/>
  <c r="Z56" i="1"/>
  <c r="Y56" i="1"/>
  <c r="W56" i="1"/>
  <c r="V56" i="1"/>
  <c r="X56" i="1"/>
  <c r="Z55" i="1"/>
  <c r="Y55" i="1"/>
  <c r="V55" i="1"/>
  <c r="X55" i="1"/>
  <c r="W55" i="1"/>
  <c r="Z54" i="1"/>
  <c r="Y54" i="1"/>
  <c r="X54" i="1"/>
  <c r="V54" i="1"/>
  <c r="W54" i="1"/>
  <c r="Z53" i="1"/>
  <c r="Y53" i="1"/>
  <c r="X53" i="1"/>
  <c r="V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X50" i="1"/>
  <c r="W50" i="1"/>
  <c r="V50" i="1"/>
  <c r="Z49" i="1"/>
  <c r="Y49" i="1"/>
  <c r="X49" i="1"/>
  <c r="V49" i="1"/>
  <c r="W49" i="1"/>
  <c r="Z48" i="1"/>
  <c r="Y48" i="1"/>
  <c r="X48" i="1"/>
  <c r="V48" i="1"/>
  <c r="W48" i="1"/>
  <c r="Z47" i="1"/>
  <c r="Y47" i="1"/>
  <c r="V47" i="1"/>
  <c r="X47" i="1"/>
  <c r="W47" i="1"/>
  <c r="Z46" i="1"/>
  <c r="Y46" i="1"/>
  <c r="X46" i="1"/>
  <c r="W46" i="1"/>
  <c r="V46" i="1"/>
  <c r="Z45" i="1"/>
  <c r="Y45" i="1"/>
  <c r="X45" i="1"/>
  <c r="V45" i="1"/>
  <c r="W45" i="1"/>
  <c r="Z44" i="1"/>
  <c r="Y44" i="1"/>
  <c r="X44" i="1"/>
  <c r="V44" i="1"/>
  <c r="W44" i="1"/>
  <c r="Z43" i="1"/>
  <c r="Y43" i="1"/>
  <c r="V43" i="1"/>
  <c r="X43" i="1"/>
  <c r="W43" i="1"/>
  <c r="Z42" i="1"/>
  <c r="Y42" i="1"/>
  <c r="X42" i="1"/>
  <c r="V42" i="1"/>
  <c r="W42" i="1"/>
  <c r="Z41" i="1"/>
  <c r="Y41" i="1"/>
  <c r="V41" i="1"/>
  <c r="X41" i="1"/>
  <c r="W41" i="1"/>
  <c r="Z40" i="1"/>
  <c r="Y40" i="1"/>
  <c r="X40" i="1"/>
  <c r="W40" i="1"/>
  <c r="V40" i="1"/>
  <c r="Z39" i="1"/>
  <c r="Y39" i="1"/>
  <c r="X39" i="1"/>
  <c r="V39" i="1"/>
  <c r="W39" i="1"/>
  <c r="Z38" i="1"/>
  <c r="Y38" i="1"/>
  <c r="X38" i="1"/>
  <c r="V38" i="1"/>
  <c r="W38" i="1"/>
  <c r="Z37" i="1"/>
  <c r="Y37" i="1"/>
  <c r="V37" i="1"/>
  <c r="X37" i="1"/>
  <c r="W37" i="1"/>
  <c r="Z36" i="1"/>
  <c r="Y36" i="1"/>
  <c r="X36" i="1"/>
  <c r="W36" i="1"/>
  <c r="V36" i="1"/>
  <c r="Z35" i="1"/>
  <c r="Y35" i="1"/>
  <c r="X35" i="1"/>
  <c r="V35" i="1"/>
  <c r="W35" i="1"/>
  <c r="Z34" i="1"/>
  <c r="Y34" i="1"/>
  <c r="V34" i="1"/>
  <c r="X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V31" i="1"/>
  <c r="X31" i="1"/>
  <c r="W31" i="1"/>
  <c r="Z30" i="1"/>
  <c r="Y30" i="1"/>
  <c r="W30" i="1"/>
  <c r="V30" i="1"/>
  <c r="X30" i="1"/>
  <c r="Z29" i="1"/>
  <c r="Y29" i="1"/>
  <c r="X29" i="1"/>
  <c r="V29" i="1"/>
  <c r="W29" i="1"/>
  <c r="Z28" i="1"/>
  <c r="Y28" i="1"/>
  <c r="X28" i="1"/>
  <c r="V28" i="1"/>
  <c r="W28" i="1"/>
  <c r="Z27" i="1"/>
  <c r="Y27" i="1"/>
  <c r="V27" i="1"/>
  <c r="X27" i="1"/>
  <c r="W27" i="1"/>
  <c r="Z26" i="1"/>
  <c r="Y26" i="1"/>
  <c r="W26" i="1"/>
  <c r="V26" i="1"/>
  <c r="X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V20" i="1"/>
  <c r="X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X15" i="1"/>
  <c r="V15" i="1"/>
  <c r="W15" i="1"/>
  <c r="Z14" i="1"/>
  <c r="Y14" i="1"/>
  <c r="V14" i="1"/>
  <c r="X14" i="1"/>
  <c r="W14" i="1"/>
  <c r="Z13" i="1"/>
  <c r="Y13" i="1"/>
  <c r="V13" i="1"/>
  <c r="X13" i="1"/>
  <c r="AB13" i="1" s="1"/>
  <c r="W13" i="1"/>
  <c r="Z12" i="1"/>
  <c r="Y12" i="1"/>
  <c r="X12" i="1"/>
  <c r="W12" i="1"/>
  <c r="V12" i="1"/>
  <c r="Z11" i="1"/>
  <c r="Y11" i="1"/>
  <c r="X11" i="1"/>
  <c r="W11" i="1"/>
  <c r="V11" i="1"/>
  <c r="P21" i="1"/>
  <c r="Z10" i="1"/>
  <c r="AD18" i="1" s="1"/>
  <c r="Y10" i="1"/>
  <c r="X10" i="1"/>
  <c r="W10" i="1"/>
  <c r="V10" i="1"/>
  <c r="Z9" i="1"/>
  <c r="Y9" i="1"/>
  <c r="X9" i="1"/>
  <c r="V9" i="1"/>
  <c r="T8" i="1"/>
  <c r="AC138" i="1" l="1"/>
  <c r="AD11" i="1"/>
  <c r="AD24" i="1"/>
  <c r="AC124" i="1"/>
  <c r="AC128" i="1"/>
  <c r="AB134" i="1"/>
  <c r="AA140" i="1"/>
  <c r="AA148" i="1"/>
  <c r="AD150" i="1"/>
  <c r="AA124" i="1"/>
  <c r="AA126" i="1"/>
  <c r="AC79" i="1"/>
  <c r="AC125" i="1"/>
  <c r="AB130" i="1"/>
  <c r="AA139" i="1"/>
  <c r="AC140" i="1"/>
  <c r="AC132" i="1"/>
  <c r="AC136" i="1"/>
  <c r="AA123" i="1"/>
  <c r="AB34" i="1"/>
  <c r="AB28" i="1"/>
  <c r="AB27" i="1"/>
  <c r="AB98" i="1"/>
  <c r="AB23" i="1"/>
  <c r="AB102" i="1"/>
  <c r="AB11" i="1"/>
  <c r="AB26" i="1"/>
  <c r="AB31" i="1"/>
  <c r="AB17" i="1"/>
  <c r="AB14" i="1"/>
  <c r="AB30" i="1"/>
  <c r="AB48" i="1"/>
  <c r="AC86" i="1"/>
  <c r="AC20" i="1"/>
  <c r="AC24" i="1"/>
  <c r="AB35" i="1"/>
  <c r="AC52" i="1"/>
  <c r="AB94" i="1"/>
  <c r="AD98" i="1"/>
  <c r="AD9" i="1"/>
  <c r="AB12" i="1"/>
  <c r="AD15" i="1"/>
  <c r="AB16" i="1"/>
  <c r="AD20" i="1"/>
  <c r="AD22" i="1"/>
  <c r="AD23" i="1"/>
  <c r="AB33" i="1"/>
  <c r="AB36" i="1"/>
  <c r="AB40" i="1"/>
  <c r="AB41" i="1"/>
  <c r="AB42" i="1"/>
  <c r="AB47" i="1"/>
  <c r="AC56" i="1"/>
  <c r="AC58" i="1"/>
  <c r="AD75" i="1"/>
  <c r="AB83" i="1"/>
  <c r="AB95" i="1"/>
  <c r="AC109" i="1"/>
  <c r="AC111" i="1"/>
  <c r="AB25" i="1"/>
  <c r="AB104" i="1"/>
  <c r="AD17" i="1"/>
  <c r="AC21" i="1"/>
  <c r="AB43" i="1"/>
  <c r="AB62" i="1"/>
  <c r="AC70" i="1"/>
  <c r="AB73" i="1"/>
  <c r="AC85" i="1"/>
  <c r="AB96" i="1"/>
  <c r="AB115" i="1"/>
  <c r="AC11" i="1"/>
  <c r="AC13" i="1"/>
  <c r="AB21" i="1"/>
  <c r="AB32" i="1"/>
  <c r="AB49" i="1"/>
  <c r="AC55" i="1"/>
  <c r="AD56" i="1"/>
  <c r="AB60" i="1"/>
  <c r="AB67" i="1"/>
  <c r="AC80" i="1"/>
  <c r="AB108" i="1"/>
  <c r="AB113" i="1"/>
  <c r="AB37" i="1"/>
  <c r="AD110" i="1"/>
  <c r="AB69" i="1"/>
  <c r="AB80" i="1"/>
  <c r="AB10" i="1"/>
  <c r="AB20" i="1"/>
  <c r="AD21" i="1"/>
  <c r="AC27" i="1"/>
  <c r="AB29" i="1"/>
  <c r="AC30" i="1"/>
  <c r="AC32" i="1"/>
  <c r="AD38" i="1"/>
  <c r="AB45" i="1"/>
  <c r="AB50" i="1"/>
  <c r="AD51" i="1"/>
  <c r="AD55" i="1"/>
  <c r="AD64" i="1"/>
  <c r="AB66" i="1"/>
  <c r="AD73" i="1"/>
  <c r="AC74" i="1"/>
  <c r="AB82" i="1"/>
  <c r="AB93" i="1"/>
  <c r="AC94" i="1"/>
  <c r="AB64" i="1"/>
  <c r="AC97" i="1"/>
  <c r="AC25" i="1"/>
  <c r="AC34" i="1"/>
  <c r="AC36" i="1"/>
  <c r="AB38" i="1"/>
  <c r="AC63" i="1"/>
  <c r="AB91" i="1"/>
  <c r="AB105" i="1"/>
  <c r="AB120" i="1"/>
  <c r="AD122" i="1"/>
  <c r="AB19" i="1"/>
  <c r="AC23" i="1"/>
  <c r="AC42" i="1"/>
  <c r="AB117" i="1"/>
  <c r="AB55" i="1"/>
  <c r="AC14" i="1"/>
  <c r="AC16" i="1"/>
  <c r="AC33" i="1"/>
  <c r="AC37" i="1"/>
  <c r="AC50" i="1"/>
  <c r="AB59" i="1"/>
  <c r="AD10" i="1"/>
  <c r="AC12" i="1"/>
  <c r="AD16" i="1"/>
  <c r="AD28" i="1"/>
  <c r="AC31" i="1"/>
  <c r="AB44" i="1"/>
  <c r="AD48" i="1"/>
  <c r="AB65" i="1"/>
  <c r="AB81" i="1"/>
  <c r="AA89" i="1"/>
  <c r="AC99" i="1"/>
  <c r="AB100" i="1"/>
  <c r="AB101" i="1"/>
  <c r="AB106" i="1"/>
  <c r="AC121" i="1"/>
  <c r="AC117" i="1"/>
  <c r="AC100" i="1"/>
  <c r="AC84" i="1"/>
  <c r="AC93" i="1"/>
  <c r="AC112" i="1"/>
  <c r="AC119" i="1"/>
  <c r="AC115" i="1"/>
  <c r="AC105" i="1"/>
  <c r="AC89" i="1"/>
  <c r="AC73" i="1"/>
  <c r="AC101" i="1"/>
  <c r="AC98" i="1"/>
  <c r="AC82" i="1"/>
  <c r="AC66" i="1"/>
  <c r="AC61" i="1"/>
  <c r="AC60" i="1"/>
  <c r="AC59" i="1"/>
  <c r="AC57" i="1"/>
  <c r="AC45" i="1"/>
  <c r="AC9" i="1"/>
  <c r="AC104" i="1"/>
  <c r="AC95" i="1"/>
  <c r="AC92" i="1"/>
  <c r="AC91" i="1"/>
  <c r="AC39" i="1"/>
  <c r="AC108" i="1"/>
  <c r="AC54" i="1"/>
  <c r="AC51" i="1"/>
  <c r="AC49" i="1"/>
  <c r="AC35" i="1"/>
  <c r="AC22" i="1"/>
  <c r="AC15" i="1"/>
  <c r="AC107" i="1"/>
  <c r="AC43" i="1"/>
  <c r="AC38" i="1"/>
  <c r="AC28" i="1"/>
  <c r="AC88" i="1"/>
  <c r="AC77" i="1"/>
  <c r="AC76" i="1"/>
  <c r="AC75" i="1"/>
  <c r="AC41" i="1"/>
  <c r="AB15" i="1"/>
  <c r="AB22" i="1"/>
  <c r="AA32" i="1"/>
  <c r="AD53" i="1"/>
  <c r="AD66" i="1"/>
  <c r="AD13" i="1"/>
  <c r="AC19" i="1"/>
  <c r="AA40" i="1"/>
  <c r="AB24" i="1"/>
  <c r="AC29" i="1"/>
  <c r="AA41" i="1"/>
  <c r="N21" i="1"/>
  <c r="Q21" i="1" s="1"/>
  <c r="O21" i="1"/>
  <c r="W9" i="1"/>
  <c r="AA51" i="1" s="1"/>
  <c r="AB87" i="1"/>
  <c r="AB92" i="1"/>
  <c r="AB9" i="1"/>
  <c r="AB70" i="1"/>
  <c r="AB52" i="1"/>
  <c r="AB39" i="1"/>
  <c r="AB118" i="1"/>
  <c r="AB86" i="1"/>
  <c r="AB71" i="1"/>
  <c r="AB54" i="1"/>
  <c r="AB53" i="1"/>
  <c r="AC10" i="1"/>
  <c r="AD12" i="1"/>
  <c r="AA18" i="1"/>
  <c r="AC18" i="1"/>
  <c r="AC26" i="1"/>
  <c r="AD27" i="1"/>
  <c r="AA33" i="1"/>
  <c r="AA34" i="1"/>
  <c r="AA38" i="1"/>
  <c r="AC44" i="1"/>
  <c r="AB46" i="1"/>
  <c r="AC47" i="1"/>
  <c r="AC53" i="1"/>
  <c r="AB56" i="1"/>
  <c r="AB57" i="1"/>
  <c r="AA63" i="1"/>
  <c r="AA64" i="1"/>
  <c r="AB68" i="1"/>
  <c r="AC71" i="1"/>
  <c r="AC72" i="1"/>
  <c r="AD77" i="1"/>
  <c r="AB85" i="1"/>
  <c r="AB89" i="1"/>
  <c r="AB114" i="1"/>
  <c r="AB119" i="1"/>
  <c r="AA122" i="1"/>
  <c r="AC17" i="1"/>
  <c r="AD33" i="1"/>
  <c r="AD34" i="1"/>
  <c r="AD42" i="1"/>
  <c r="AC48" i="1"/>
  <c r="AB51" i="1"/>
  <c r="AA61" i="1"/>
  <c r="AA66" i="1"/>
  <c r="AA69" i="1"/>
  <c r="AD78" i="1"/>
  <c r="AA82" i="1"/>
  <c r="AC87" i="1"/>
  <c r="AA91" i="1"/>
  <c r="AB97" i="1"/>
  <c r="AA104" i="1"/>
  <c r="AA106" i="1"/>
  <c r="AD109" i="1"/>
  <c r="AA115" i="1"/>
  <c r="AD119" i="1"/>
  <c r="AC120" i="1"/>
  <c r="AD128" i="1"/>
  <c r="AD132" i="1"/>
  <c r="AB150" i="1"/>
  <c r="AB149" i="1"/>
  <c r="AB140" i="1"/>
  <c r="AA116" i="1"/>
  <c r="AD100" i="1"/>
  <c r="AD84" i="1"/>
  <c r="AD68" i="1"/>
  <c r="AD106" i="1"/>
  <c r="AD90" i="1"/>
  <c r="AD74" i="1"/>
  <c r="AD120" i="1"/>
  <c r="AD116" i="1"/>
  <c r="AD112" i="1"/>
  <c r="AD96" i="1"/>
  <c r="AD80" i="1"/>
  <c r="AD102" i="1"/>
  <c r="AD86" i="1"/>
  <c r="AD70" i="1"/>
  <c r="AD108" i="1"/>
  <c r="AD92" i="1"/>
  <c r="AD76" i="1"/>
  <c r="AD60" i="1"/>
  <c r="AD57" i="1"/>
  <c r="AD49" i="1"/>
  <c r="AD47" i="1"/>
  <c r="AD45" i="1"/>
  <c r="AD43" i="1"/>
  <c r="AD41" i="1"/>
  <c r="AD39" i="1"/>
  <c r="AD37" i="1"/>
  <c r="AD118" i="1"/>
  <c r="AD114" i="1"/>
  <c r="AD104" i="1"/>
  <c r="AD88" i="1"/>
  <c r="AD72" i="1"/>
  <c r="AD19" i="1"/>
  <c r="AA30" i="1"/>
  <c r="AD31" i="1"/>
  <c r="AD32" i="1"/>
  <c r="AD44" i="1"/>
  <c r="AA46" i="1"/>
  <c r="AD52" i="1"/>
  <c r="AA58" i="1"/>
  <c r="AA60" i="1"/>
  <c r="AB61" i="1"/>
  <c r="AA62" i="1"/>
  <c r="AB63" i="1"/>
  <c r="AC69" i="1"/>
  <c r="AA73" i="1"/>
  <c r="AA75" i="1"/>
  <c r="AB76" i="1"/>
  <c r="AB78" i="1"/>
  <c r="AA80" i="1"/>
  <c r="AC83" i="1"/>
  <c r="AB84" i="1"/>
  <c r="AA88" i="1"/>
  <c r="AA90" i="1"/>
  <c r="AC96" i="1"/>
  <c r="AA109" i="1"/>
  <c r="AB110" i="1"/>
  <c r="AA112" i="1"/>
  <c r="AB116" i="1"/>
  <c r="AD124" i="1"/>
  <c r="AB136" i="1"/>
  <c r="AB135" i="1"/>
  <c r="AB132" i="1"/>
  <c r="AC106" i="1"/>
  <c r="P8" i="1"/>
  <c r="AD14" i="1"/>
  <c r="AD25" i="1"/>
  <c r="AD26" i="1"/>
  <c r="AC40" i="1"/>
  <c r="AD50" i="1"/>
  <c r="AB58" i="1"/>
  <c r="AC62" i="1"/>
  <c r="AC65" i="1"/>
  <c r="AC67" i="1"/>
  <c r="AB75" i="1"/>
  <c r="AA87" i="1"/>
  <c r="AB88" i="1"/>
  <c r="AB90" i="1"/>
  <c r="AD93" i="1"/>
  <c r="AD94" i="1"/>
  <c r="AA98" i="1"/>
  <c r="AB103" i="1"/>
  <c r="AA108" i="1"/>
  <c r="AD115" i="1"/>
  <c r="AC116" i="1"/>
  <c r="AA119" i="1"/>
  <c r="AB122" i="1"/>
  <c r="AB126" i="1"/>
  <c r="AD130" i="1"/>
  <c r="AA132" i="1"/>
  <c r="AD105" i="1"/>
  <c r="AB18" i="1"/>
  <c r="AD35" i="1"/>
  <c r="AD36" i="1"/>
  <c r="AD40" i="1"/>
  <c r="AC46" i="1"/>
  <c r="AA53" i="1"/>
  <c r="AA54" i="1"/>
  <c r="AD54" i="1"/>
  <c r="AD59" i="1"/>
  <c r="AD61" i="1"/>
  <c r="AC64" i="1"/>
  <c r="AC68" i="1"/>
  <c r="AA71" i="1"/>
  <c r="AA72" i="1"/>
  <c r="AB77" i="1"/>
  <c r="AA78" i="1"/>
  <c r="AB79" i="1"/>
  <c r="AC81" i="1"/>
  <c r="AD89" i="1"/>
  <c r="AC90" i="1"/>
  <c r="AA97" i="1"/>
  <c r="AB99" i="1"/>
  <c r="AC102" i="1"/>
  <c r="AC103" i="1"/>
  <c r="AA107" i="1"/>
  <c r="AA110" i="1"/>
  <c r="AB111" i="1"/>
  <c r="AC113" i="1"/>
  <c r="AA118" i="1"/>
  <c r="AB121" i="1"/>
  <c r="AD123" i="1"/>
  <c r="AD129" i="1"/>
  <c r="AA134" i="1"/>
  <c r="AD136" i="1"/>
  <c r="AD140" i="1"/>
  <c r="AA121" i="1"/>
  <c r="AD137" i="1"/>
  <c r="AD29" i="1"/>
  <c r="AD30" i="1"/>
  <c r="AD46" i="1"/>
  <c r="AD58" i="1"/>
  <c r="AD62" i="1"/>
  <c r="AB72" i="1"/>
  <c r="AB74" i="1"/>
  <c r="AC78" i="1"/>
  <c r="AD82" i="1"/>
  <c r="AA85" i="1"/>
  <c r="AA105" i="1"/>
  <c r="AB107" i="1"/>
  <c r="AB109" i="1"/>
  <c r="AC110" i="1"/>
  <c r="AB112" i="1"/>
  <c r="AA117" i="1"/>
  <c r="AA120" i="1"/>
  <c r="AB128" i="1"/>
  <c r="AB127" i="1"/>
  <c r="AB124" i="1"/>
  <c r="AA131" i="1"/>
  <c r="AB138" i="1"/>
  <c r="AB148" i="1"/>
  <c r="AD67" i="1"/>
  <c r="AA68" i="1"/>
  <c r="AD83" i="1"/>
  <c r="AA84" i="1"/>
  <c r="AD99" i="1"/>
  <c r="AA100" i="1"/>
  <c r="AD71" i="1"/>
  <c r="AD87" i="1"/>
  <c r="AD103" i="1"/>
  <c r="AB123" i="1"/>
  <c r="AC127" i="1"/>
  <c r="AC126" i="1"/>
  <c r="AA130" i="1"/>
  <c r="AB131" i="1"/>
  <c r="AC135" i="1"/>
  <c r="AC134" i="1"/>
  <c r="AA138" i="1"/>
  <c r="AB139" i="1"/>
  <c r="AC149" i="1"/>
  <c r="AC148" i="1"/>
  <c r="AD65" i="1"/>
  <c r="AD81" i="1"/>
  <c r="AD97" i="1"/>
  <c r="AD113" i="1"/>
  <c r="AA114" i="1"/>
  <c r="AD117" i="1"/>
  <c r="AD121" i="1"/>
  <c r="AD127" i="1"/>
  <c r="AD135" i="1"/>
  <c r="AD149" i="1"/>
  <c r="AD91" i="1"/>
  <c r="AD107" i="1"/>
  <c r="AC122" i="1"/>
  <c r="AD126" i="1"/>
  <c r="AD125" i="1"/>
  <c r="AA127" i="1"/>
  <c r="AA129" i="1"/>
  <c r="AA128" i="1"/>
  <c r="AC130" i="1"/>
  <c r="AD134" i="1"/>
  <c r="AD133" i="1"/>
  <c r="AA135" i="1"/>
  <c r="AA137" i="1"/>
  <c r="AA136" i="1"/>
  <c r="AD148" i="1"/>
  <c r="AD147" i="1"/>
  <c r="AA149" i="1"/>
  <c r="AA151" i="1"/>
  <c r="AA150" i="1"/>
  <c r="AD69" i="1"/>
  <c r="AD85" i="1"/>
  <c r="AA86" i="1"/>
  <c r="AD101" i="1"/>
  <c r="AA102" i="1"/>
  <c r="AC114" i="1"/>
  <c r="AC118" i="1"/>
  <c r="AA125" i="1"/>
  <c r="AB129" i="1"/>
  <c r="AA133" i="1"/>
  <c r="AB137" i="1"/>
  <c r="AA147" i="1"/>
  <c r="AD63" i="1"/>
  <c r="AD79" i="1"/>
  <c r="AD95" i="1"/>
  <c r="AD111" i="1"/>
  <c r="AC123" i="1"/>
  <c r="AB125" i="1"/>
  <c r="AC131" i="1"/>
  <c r="AB133" i="1"/>
  <c r="AC139" i="1"/>
  <c r="AB147" i="1"/>
  <c r="AA52" i="1" l="1"/>
  <c r="AA79" i="1"/>
  <c r="AA81" i="1"/>
  <c r="AA111" i="1"/>
  <c r="AA28" i="1"/>
  <c r="AA103" i="1"/>
  <c r="AA67" i="1"/>
  <c r="AA83" i="1"/>
  <c r="AA95" i="1"/>
  <c r="AA9" i="1"/>
  <c r="AA55" i="1"/>
  <c r="AA39" i="1"/>
  <c r="AA29" i="1"/>
  <c r="AA12" i="1"/>
  <c r="AA37" i="1"/>
  <c r="AA35" i="1"/>
  <c r="AA43" i="1"/>
  <c r="AA20" i="1"/>
  <c r="AA99" i="1"/>
  <c r="AA27" i="1"/>
  <c r="AA26" i="1"/>
  <c r="AA59" i="1"/>
  <c r="AA94" i="1"/>
  <c r="AA44" i="1"/>
  <c r="AA92" i="1"/>
  <c r="AA48" i="1"/>
  <c r="AA31" i="1"/>
  <c r="AA74" i="1"/>
  <c r="AA19" i="1"/>
  <c r="AA57" i="1"/>
  <c r="AA93" i="1"/>
  <c r="AA45" i="1"/>
  <c r="AA25" i="1"/>
  <c r="AA14" i="1"/>
  <c r="AA70" i="1"/>
  <c r="AA77" i="1"/>
  <c r="AJ9" i="1"/>
  <c r="AA16" i="1"/>
  <c r="AA17" i="1"/>
  <c r="AA65" i="1"/>
  <c r="AA76" i="1"/>
  <c r="AA36" i="1"/>
  <c r="AA101" i="1"/>
  <c r="AA47" i="1"/>
  <c r="AA15" i="1"/>
  <c r="AA24" i="1"/>
  <c r="AA13" i="1"/>
  <c r="AA113" i="1"/>
  <c r="AA22" i="1"/>
  <c r="AA49" i="1"/>
  <c r="AM17" i="1"/>
  <c r="AM9" i="1"/>
  <c r="AM16" i="1"/>
  <c r="AM15" i="1"/>
  <c r="AM14" i="1"/>
  <c r="AM18" i="1"/>
  <c r="AM11" i="1"/>
  <c r="AM13" i="1"/>
  <c r="AH9" i="1"/>
  <c r="AM12" i="1"/>
  <c r="AM10" i="1"/>
  <c r="AI9" i="1"/>
  <c r="AA23" i="1"/>
  <c r="AA11" i="1"/>
  <c r="AA21" i="1"/>
  <c r="AA96" i="1"/>
  <c r="AA42" i="1"/>
  <c r="AA50" i="1"/>
  <c r="AA10" i="1"/>
  <c r="AA56" i="1"/>
  <c r="AF15" i="1" l="1"/>
  <c r="AF17" i="1"/>
  <c r="AF14" i="1"/>
  <c r="AF13" i="1"/>
  <c r="AF18" i="1"/>
  <c r="AF12" i="1"/>
  <c r="AF9" i="1"/>
  <c r="AF16" i="1"/>
  <c r="AF11" i="1"/>
  <c r="AF10" i="1"/>
  <c r="AG9" i="1"/>
  <c r="AH10" i="1"/>
  <c r="AO9" i="1"/>
  <c r="AJ10" i="1"/>
  <c r="AR9" i="1"/>
  <c r="AI10" i="1"/>
  <c r="AQ9" i="1"/>
  <c r="AI11" i="1" l="1"/>
  <c r="AQ10" i="1"/>
  <c r="AJ11" i="1"/>
  <c r="AR10" i="1"/>
  <c r="AK9" i="1"/>
  <c r="AG10" i="1"/>
  <c r="AH11" i="1"/>
  <c r="AO10" i="1"/>
  <c r="AH12" i="1" l="1"/>
  <c r="AO11" i="1"/>
  <c r="AK10" i="1"/>
  <c r="AG11" i="1"/>
  <c r="AR11" i="1"/>
  <c r="AJ12" i="1"/>
  <c r="AI12" i="1"/>
  <c r="AQ11" i="1"/>
  <c r="AQ12" i="1" l="1"/>
  <c r="AI13" i="1"/>
  <c r="AR12" i="1"/>
  <c r="AJ13" i="1"/>
  <c r="AG12" i="1"/>
  <c r="AK11" i="1"/>
  <c r="AH13" i="1"/>
  <c r="AO12" i="1"/>
  <c r="AO13" i="1" l="1"/>
  <c r="AH14" i="1"/>
  <c r="AG13" i="1"/>
  <c r="AK12" i="1"/>
  <c r="AR13" i="1"/>
  <c r="AJ14" i="1"/>
  <c r="AQ13" i="1"/>
  <c r="AI14" i="1"/>
  <c r="AR14" i="1" l="1"/>
  <c r="AJ15" i="1"/>
  <c r="AG14" i="1"/>
  <c r="AK13" i="1"/>
  <c r="AO14" i="1"/>
  <c r="AH15" i="1"/>
  <c r="AQ14" i="1"/>
  <c r="AI15" i="1"/>
  <c r="AO15" i="1" l="1"/>
  <c r="AH16" i="1"/>
  <c r="AQ15" i="1"/>
  <c r="AI16" i="1"/>
  <c r="AG15" i="1"/>
  <c r="AK14" i="1"/>
  <c r="AJ16" i="1"/>
  <c r="AR15" i="1"/>
  <c r="AO16" i="1" l="1"/>
  <c r="AH17" i="1"/>
  <c r="AJ17" i="1"/>
  <c r="AR16" i="1"/>
  <c r="AK15" i="1"/>
  <c r="AG16" i="1"/>
  <c r="AQ16" i="1"/>
  <c r="AI17" i="1"/>
  <c r="AI18" i="1" l="1"/>
  <c r="AQ18" i="1" s="1"/>
  <c r="AQ17" i="1"/>
  <c r="AH18" i="1"/>
  <c r="AO18" i="1" s="1"/>
  <c r="AO17" i="1"/>
  <c r="AG17" i="1"/>
  <c r="AK16" i="1"/>
  <c r="AR17" i="1"/>
  <c r="AJ18" i="1"/>
  <c r="AR18" i="1" s="1"/>
  <c r="AG18" i="1" l="1"/>
  <c r="AK18" i="1" s="1"/>
  <c r="AK17" i="1"/>
  <c r="N9" i="1" l="1" a="1"/>
  <c r="N12" i="1" s="1"/>
  <c r="N14" i="1" l="1"/>
  <c r="N16" i="1"/>
  <c r="N15" i="1"/>
  <c r="N11" i="1"/>
  <c r="N13" i="1"/>
  <c r="O13" i="1" s="1"/>
  <c r="N17" i="1"/>
  <c r="O17" i="1" s="1"/>
  <c r="N10" i="1"/>
  <c r="N18" i="1"/>
  <c r="O18" i="1" s="1"/>
  <c r="N9" i="1"/>
  <c r="O10" i="1"/>
  <c r="T10" i="1"/>
  <c r="P10" i="1" s="1"/>
  <c r="O11" i="1"/>
  <c r="T11" i="1"/>
  <c r="P11" i="1" s="1"/>
  <c r="O9" i="1"/>
  <c r="T9" i="1"/>
  <c r="P9" i="1" s="1"/>
  <c r="T12" i="1"/>
  <c r="P12" i="1" s="1"/>
  <c r="O12" i="1"/>
  <c r="O16" i="1"/>
  <c r="T16" i="1"/>
  <c r="P16" i="1" s="1"/>
  <c r="O15" i="1"/>
  <c r="T15" i="1"/>
  <c r="P15" i="1" s="1"/>
  <c r="T18" i="1"/>
  <c r="P18" i="1" s="1"/>
  <c r="O14" i="1"/>
  <c r="T14" i="1"/>
  <c r="P14" i="1" s="1"/>
  <c r="T13" i="1"/>
  <c r="P13" i="1" s="1"/>
  <c r="T17" i="1" l="1"/>
  <c r="P17" i="1" s="1"/>
</calcChain>
</file>

<file path=xl/sharedStrings.xml><?xml version="1.0" encoding="utf-8"?>
<sst xmlns="http://schemas.openxmlformats.org/spreadsheetml/2006/main" count="147" uniqueCount="147">
  <si>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</si>
  <si>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</si>
  <si>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</si>
  <si>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</si>
  <si>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</si>
  <si>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</si>
  <si>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</si>
  <si>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</si>
  <si>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</si>
  <si>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</si>
  <si>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</si>
  <si>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</si>
  <si>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</si>
  <si>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</si>
  <si>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</si>
  <si>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Daily</t>
  </si>
  <si>
    <t>YTD</t>
  </si>
  <si>
    <t>Vol</t>
  </si>
  <si>
    <t>Val</t>
  </si>
  <si>
    <t>Daily Rank</t>
  </si>
  <si>
    <t>YTD Rank</t>
  </si>
  <si>
    <t>Vol Rank</t>
  </si>
  <si>
    <t>Val Rank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</si>
  <si>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</si>
  <si>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</si>
  <si>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</si>
  <si>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</si>
  <si>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</si>
  <si>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</si>
  <si>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</si>
  <si>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</si>
  <si>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</si>
  <si>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</si>
  <si>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</si>
  <si>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</si>
  <si>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</si>
  <si>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BERGER</t>
  </si>
  <si>
    <t>BETAGLAS</t>
  </si>
  <si>
    <t>BUACEMENT</t>
  </si>
  <si>
    <t>BUAFOODS</t>
  </si>
  <si>
    <t>CADBURY</t>
  </si>
  <si>
    <t>Advancers</t>
  </si>
  <si>
    <t>Decliners</t>
  </si>
  <si>
    <t xml:space="preserve"> Flat</t>
  </si>
  <si>
    <t>Mkt Breadth</t>
  </si>
  <si>
    <t>CAP</t>
  </si>
  <si>
    <t>CAPHOTEL</t>
  </si>
  <si>
    <t>CAVERTON</t>
  </si>
  <si>
    <t>CHAMPION</t>
  </si>
  <si>
    <t>CHAMS</t>
  </si>
  <si>
    <t>CHIPLC</t>
  </si>
  <si>
    <t>CILEASING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</si>
  <si>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</si>
  <si>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</si>
  <si>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</si>
  <si>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</si>
  <si>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</si>
  <si>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</si>
  <si>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</si>
  <si>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</si>
  <si>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</si>
  <si>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</si>
  <si>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</si>
  <si>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</si>
  <si>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</si>
  <si>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FBNH</t>
  </si>
  <si>
    <t>FCMB</t>
  </si>
  <si>
    <t>FIDELITYBK</t>
  </si>
  <si>
    <t>FIDSON</t>
  </si>
  <si>
    <t>FLOURMILL</t>
  </si>
  <si>
    <t>FTNCOCOA</t>
  </si>
  <si>
    <t>GEREGU</t>
  </si>
  <si>
    <t>GLAXOSMITH</t>
  </si>
  <si>
    <t>GTCO</t>
  </si>
  <si>
    <t>GUINEAINS</t>
  </si>
  <si>
    <t>GUINNESS</t>
  </si>
  <si>
    <t>HONYFLOUR</t>
  </si>
  <si>
    <t>IKEJAHOTEL</t>
  </si>
  <si>
    <t>IMG</t>
  </si>
  <si>
    <t>INTBREW</t>
  </si>
  <si>
    <t>JAIZBANK</t>
  </si>
  <si>
    <t>JAPAULGOLD</t>
  </si>
  <si>
    <t>JBERGER</t>
  </si>
  <si>
    <t>JOHNHOLT</t>
  </si>
  <si>
    <t>LASACO</t>
  </si>
  <si>
    <t>LEARNAFRCA</t>
  </si>
  <si>
    <t>LINKASSURE</t>
  </si>
  <si>
    <t>LIVESTOCK</t>
  </si>
  <si>
    <t>MANSARD</t>
  </si>
  <si>
    <t>MAYBAKER</t>
  </si>
  <si>
    <t>MBENEFIT</t>
  </si>
  <si>
    <t>MCNICHOLS</t>
  </si>
  <si>
    <t>MEYER</t>
  </si>
  <si>
    <t>MRS</t>
  </si>
  <si>
    <t>MTNN</t>
  </si>
  <si>
    <t>MULTIVERSE</t>
  </si>
  <si>
    <t>NAHCO</t>
  </si>
  <si>
    <t>NASCON</t>
  </si>
  <si>
    <t>NB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</si>
  <si>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</si>
  <si>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</si>
  <si>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</si>
  <si>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</si>
  <si>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</si>
  <si>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</si>
  <si>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</si>
  <si>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</si>
  <si>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</si>
  <si>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</si>
  <si>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</si>
  <si>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</si>
  <si>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</si>
  <si>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</si>
  <si>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</si>
  <si>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</si>
  <si>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</si>
  <si>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</si>
  <si>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</si>
  <si>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</si>
  <si>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SKYAVN</t>
  </si>
  <si>
    <t>SOVRENINS</t>
  </si>
  <si>
    <t>STANBIC</t>
  </si>
  <si>
    <t>STERLINGNG</t>
  </si>
  <si>
    <t>SUNUASSUR</t>
  </si>
  <si>
    <t>TANTALIZER</t>
  </si>
  <si>
    <t>THOMASWY</t>
  </si>
  <si>
    <t>TOTAL</t>
  </si>
  <si>
    <t>TRANSCOHOT</t>
  </si>
  <si>
    <t>TRANSCORP</t>
  </si>
  <si>
    <t>TRIPPLEG</t>
  </si>
  <si>
    <t>UACN</t>
  </si>
  <si>
    <t>UBA</t>
  </si>
  <si>
    <t>UBN</t>
  </si>
  <si>
    <t>UCAP</t>
  </si>
  <si>
    <t>UNILEVER</t>
  </si>
  <si>
    <t>UNITYBNK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</si>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</sst>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[$-F800]dddd\,\ mmmm\ dd\,\ yyyy"/>
    <numFmt numFmtId="166" formatCode="0.0"/>
    <numFmt numFmtId="167" formatCode="_(&quot;$&quot;* #,##0.00_);_(&quot;$&quot;* \(#,##0.00\);_(&quot;$&quot;* &quot;-&quot;??_);_(@_)"/>
    <numFmt numFmtId="168" formatCode="0.00_);\(0.00\)"/>
    <numFmt numFmtId="169" formatCode="0.0%"/>
    <numFmt numFmtId="170" formatCode="0.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6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164" fontId="7" fillId="0" borderId="0" xfId="0" applyNumberFormat="1" applyFont="1"/>
    <xf numFmtId="0" fontId="0" fillId="2" borderId="0" xfId="0" applyFill="1"/>
    <xf numFmtId="0" fontId="7" fillId="0" borderId="0" xfId="0" applyFont="1"/>
    <xf numFmtId="0" fontId="7" fillId="0" borderId="0" xfId="0" applyFont="1" applyAlignment="1">
      <alignment horizontal="center"/>
    </xf>
    <xf numFmtId="0" fontId="8" fillId="3" borderId="2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4" borderId="2" xfId="0" applyFont="1" applyFill="1" applyBorder="1"/>
    <xf numFmtId="0" fontId="10" fillId="4" borderId="0" xfId="0" applyFont="1" applyFill="1"/>
    <xf numFmtId="0" fontId="11" fillId="4" borderId="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165" fontId="12" fillId="4" borderId="3" xfId="0" applyNumberFormat="1" applyFont="1" applyFill="1" applyBorder="1" applyAlignment="1">
      <alignment horizontal="center" vertical="center" wrapText="1"/>
    </xf>
    <xf numFmtId="165" fontId="12" fillId="4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164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6" fontId="0" fillId="0" borderId="0" xfId="0" applyNumberFormat="1"/>
    <xf numFmtId="167" fontId="6" fillId="0" borderId="7" xfId="1" applyNumberFormat="1" applyFont="1" applyFill="1" applyBorder="1" applyAlignment="1" applyProtection="1">
      <protection hidden="1"/>
    </xf>
    <xf numFmtId="168" fontId="6" fillId="0" borderId="8" xfId="1" applyNumberFormat="1" applyFont="1" applyFill="1" applyBorder="1" applyAlignment="1" applyProtection="1">
      <alignment horizontal="center"/>
      <protection hidden="1"/>
    </xf>
    <xf numFmtId="168" fontId="16" fillId="3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164" fontId="6" fillId="0" borderId="8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9" fontId="16" fillId="0" borderId="6" xfId="2" applyNumberFormat="1" applyFont="1" applyFill="1" applyBorder="1" applyAlignment="1" applyProtection="1">
      <alignment horizontal="center"/>
      <protection hidden="1"/>
    </xf>
    <xf numFmtId="169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166" fontId="13" fillId="0" borderId="4" xfId="0" applyNumberFormat="1" applyFont="1" applyBorder="1" applyAlignment="1" applyProtection="1">
      <alignment horizontal="center"/>
      <protection locked="0"/>
    </xf>
    <xf numFmtId="164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1" fontId="7" fillId="0" borderId="0" xfId="0" applyNumberFormat="1" applyFont="1"/>
    <xf numFmtId="1" fontId="7" fillId="2" borderId="0" xfId="0" applyNumberFormat="1" applyFont="1" applyFill="1"/>
    <xf numFmtId="1" fontId="7" fillId="0" borderId="0" xfId="0" applyNumberFormat="1" applyFont="1" applyAlignment="1">
      <alignment horizontal="center"/>
    </xf>
    <xf numFmtId="167" fontId="6" fillId="0" borderId="10" xfId="1" applyNumberFormat="1" applyFont="1" applyFill="1" applyBorder="1" applyAlignment="1" applyProtection="1">
      <protection hidden="1"/>
    </xf>
    <xf numFmtId="168" fontId="6" fillId="0" borderId="11" xfId="1" applyNumberFormat="1" applyFont="1" applyFill="1" applyBorder="1" applyAlignment="1" applyProtection="1">
      <alignment horizontal="center"/>
      <protection hidden="1"/>
    </xf>
    <xf numFmtId="164" fontId="6" fillId="0" borderId="11" xfId="1" applyFont="1" applyFill="1" applyBorder="1" applyAlignment="1" applyProtection="1">
      <alignment horizontal="right"/>
      <protection hidden="1"/>
    </xf>
    <xf numFmtId="37" fontId="6" fillId="0" borderId="11" xfId="1" applyNumberFormat="1" applyFont="1" applyFill="1" applyBorder="1" applyAlignment="1" applyProtection="1">
      <alignment horizontal="right"/>
      <protection hidden="1"/>
    </xf>
    <xf numFmtId="2" fontId="13" fillId="0" borderId="4" xfId="0" applyNumberFormat="1" applyFont="1" applyBorder="1" applyAlignment="1" applyProtection="1">
      <alignment horizontal="center"/>
      <protection locked="0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0" fontId="2" fillId="0" borderId="0" xfId="0" applyFont="1"/>
    <xf numFmtId="3" fontId="0" fillId="0" borderId="0" xfId="0" applyNumberFormat="1"/>
    <xf numFmtId="169" fontId="2" fillId="0" borderId="0" xfId="2" applyNumberFormat="1" applyFont="1" applyFill="1" applyBorder="1" applyProtection="1"/>
    <xf numFmtId="10" fontId="16" fillId="0" borderId="6" xfId="2" applyNumberFormat="1" applyFont="1" applyFill="1" applyBorder="1" applyAlignment="1" applyProtection="1">
      <alignment horizontal="center"/>
      <protection hidden="1"/>
    </xf>
    <xf numFmtId="0" fontId="0" fillId="0" borderId="12" xfId="0" applyBorder="1"/>
    <xf numFmtId="10" fontId="7" fillId="0" borderId="12" xfId="0" applyNumberFormat="1" applyFont="1" applyBorder="1" applyAlignment="1">
      <alignment horizontal="center"/>
    </xf>
    <xf numFmtId="3" fontId="7" fillId="0" borderId="12" xfId="0" applyNumberFormat="1" applyFont="1" applyBorder="1" applyAlignment="1">
      <alignment horizontal="center"/>
    </xf>
    <xf numFmtId="1" fontId="7" fillId="2" borderId="12" xfId="0" applyNumberFormat="1" applyFont="1" applyFill="1" applyBorder="1"/>
    <xf numFmtId="1" fontId="7" fillId="0" borderId="12" xfId="0" applyNumberFormat="1" applyFont="1" applyBorder="1"/>
    <xf numFmtId="0" fontId="7" fillId="0" borderId="12" xfId="0" applyFont="1" applyBorder="1"/>
    <xf numFmtId="0" fontId="7" fillId="0" borderId="12" xfId="0" applyFont="1" applyBorder="1" applyAlignment="1">
      <alignment horizontal="center"/>
    </xf>
  </cellXfs>
  <cellStyles count="4">
    <cellStyle name="Comma 4" xfId="1" xr:uid="{754740EE-8561-46E8-AB60-E4FD6EF7AB37}"/>
    <cellStyle name="Normal" xfId="0" builtinId="0"/>
    <cellStyle name="Percent 2" xfId="2" xr:uid="{FCCB6D49-431F-4F2B-B1B0-8332CB73C260}"/>
    <cellStyle name="Percent 4" xfId="3" xr:uid="{1FB01F43-9803-427A-8B4E-42B8381768B6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E4FB2499-ED58-4501-B68B-A1818D412F3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6486BF44-6259-44C9-9F21-822C440B648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7789FEF5-9B2A-4E7B-9108-734760DEF90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65C50CEE-BDC6-4BF2-901E-814CBC9F47C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EDB7F8B6-43B6-4CDF-9D2C-4453079FECA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C2A95908-394C-42F0-B38F-F3037C57093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185FAFDD-B38B-4022-AC76-E6A401C5A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29720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cmcapitalng-my.sharepoint.com/personal/sarah_luro_scmcapitalng_com/Documents/Documents/Current%20SCM%20Pricelist%20Template.xlsx" TargetMode="External"/><Relationship Id="rId1" Type="http://schemas.openxmlformats.org/officeDocument/2006/relationships/externalLinkPath" Target="https://scmcapitalng-my.sharepoint.com/personal/sarah_luro_scmcapitalng_com/Documents/Documents/Current%20SCM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5">
          <cell r="B45" t="str">
            <v>STOCK</v>
          </cell>
          <cell r="C45" t="str">
            <v>PCLOSE</v>
          </cell>
          <cell r="F45" t="str">
            <v>CLOSE</v>
          </cell>
          <cell r="I45" t="str">
            <v>VOLUME</v>
          </cell>
          <cell r="J45" t="str">
            <v>VALUE</v>
          </cell>
        </row>
        <row r="46">
          <cell r="C46" t="str">
            <v>(NGN)</v>
          </cell>
          <cell r="F46" t="str">
            <v>(NGN)</v>
          </cell>
          <cell r="J46" t="str">
            <v>(NGN)</v>
          </cell>
        </row>
        <row r="47">
          <cell r="B47" t="str">
            <v>ABBEYBDS</v>
          </cell>
          <cell r="C47">
            <v>2.06</v>
          </cell>
          <cell r="F47">
            <v>2.06</v>
          </cell>
          <cell r="I47">
            <v>640</v>
          </cell>
          <cell r="J47">
            <v>1371.9</v>
          </cell>
        </row>
        <row r="48">
          <cell r="B48" t="str">
            <v>ABCTRANS</v>
          </cell>
          <cell r="C48">
            <v>0.8</v>
          </cell>
          <cell r="F48">
            <v>0.8</v>
          </cell>
          <cell r="I48">
            <v>238177</v>
          </cell>
          <cell r="J48">
            <v>191003.43</v>
          </cell>
        </row>
        <row r="49">
          <cell r="B49" t="str">
            <v>ACADEMY</v>
          </cell>
          <cell r="C49">
            <v>1.75</v>
          </cell>
          <cell r="F49">
            <v>1.75</v>
          </cell>
          <cell r="I49">
            <v>7750</v>
          </cell>
          <cell r="J49">
            <v>13786</v>
          </cell>
        </row>
        <row r="50">
          <cell r="B50" t="str">
            <v>ACCESSCORP</v>
          </cell>
          <cell r="C50">
            <v>16.75</v>
          </cell>
          <cell r="F50">
            <v>16.350000000000001</v>
          </cell>
          <cell r="I50">
            <v>22173522</v>
          </cell>
          <cell r="J50">
            <v>364027717.60000002</v>
          </cell>
        </row>
        <row r="51">
          <cell r="B51" t="str">
            <v>AFRIPRUD</v>
          </cell>
          <cell r="C51">
            <v>6.5</v>
          </cell>
          <cell r="F51">
            <v>6.5</v>
          </cell>
          <cell r="I51">
            <v>345380</v>
          </cell>
          <cell r="J51">
            <v>2251170.15</v>
          </cell>
        </row>
        <row r="52">
          <cell r="B52" t="str">
            <v>AIICO</v>
          </cell>
          <cell r="C52">
            <v>0.7</v>
          </cell>
          <cell r="F52">
            <v>0.67</v>
          </cell>
          <cell r="I52">
            <v>7656600</v>
          </cell>
          <cell r="J52">
            <v>5220870.09</v>
          </cell>
        </row>
        <row r="53">
          <cell r="B53" t="str">
            <v>AIRTELAFRI</v>
          </cell>
          <cell r="C53">
            <v>1400.1</v>
          </cell>
          <cell r="F53">
            <v>1400.1</v>
          </cell>
          <cell r="I53">
            <v>1799</v>
          </cell>
          <cell r="J53">
            <v>2770639.9</v>
          </cell>
        </row>
        <row r="54">
          <cell r="B54" t="str">
            <v>BERGER</v>
          </cell>
          <cell r="C54">
            <v>12</v>
          </cell>
          <cell r="F54">
            <v>12</v>
          </cell>
          <cell r="I54">
            <v>7743</v>
          </cell>
          <cell r="J54">
            <v>88808.1</v>
          </cell>
        </row>
        <row r="55">
          <cell r="B55" t="str">
            <v>BETAGLAS</v>
          </cell>
          <cell r="C55">
            <v>66.95</v>
          </cell>
          <cell r="F55">
            <v>66.95</v>
          </cell>
          <cell r="I55">
            <v>417</v>
          </cell>
          <cell r="J55">
            <v>25145.1</v>
          </cell>
        </row>
        <row r="56">
          <cell r="B56" t="str">
            <v>BUACEMENT</v>
          </cell>
          <cell r="C56">
            <v>105.8</v>
          </cell>
          <cell r="F56">
            <v>105.8</v>
          </cell>
          <cell r="I56">
            <v>315462</v>
          </cell>
          <cell r="J56">
            <v>30595929.899999999</v>
          </cell>
        </row>
        <row r="57">
          <cell r="B57" t="str">
            <v>BUAFOODS</v>
          </cell>
          <cell r="C57">
            <v>202.8</v>
          </cell>
          <cell r="F57">
            <v>202.8</v>
          </cell>
          <cell r="I57">
            <v>92150</v>
          </cell>
          <cell r="J57">
            <v>17852397</v>
          </cell>
        </row>
        <row r="58">
          <cell r="B58" t="str">
            <v>CADBURY</v>
          </cell>
          <cell r="C58">
            <v>14</v>
          </cell>
          <cell r="F58">
            <v>14</v>
          </cell>
          <cell r="I58">
            <v>67967</v>
          </cell>
          <cell r="J58">
            <v>960217.2</v>
          </cell>
        </row>
        <row r="59">
          <cell r="B59" t="str">
            <v>CAP</v>
          </cell>
          <cell r="C59">
            <v>21.2</v>
          </cell>
          <cell r="F59">
            <v>21.2</v>
          </cell>
          <cell r="I59">
            <v>130974</v>
          </cell>
          <cell r="J59">
            <v>2891232.1</v>
          </cell>
        </row>
        <row r="60">
          <cell r="B60" t="str">
            <v>CAPHOTEL</v>
          </cell>
          <cell r="C60">
            <v>3.02</v>
          </cell>
          <cell r="F60">
            <v>3.02</v>
          </cell>
          <cell r="I60">
            <v>99</v>
          </cell>
          <cell r="J60">
            <v>328.68</v>
          </cell>
        </row>
        <row r="61">
          <cell r="B61" t="str">
            <v>CAVERTON</v>
          </cell>
          <cell r="C61">
            <v>1.4</v>
          </cell>
          <cell r="F61">
            <v>1.4</v>
          </cell>
          <cell r="I61">
            <v>1079808</v>
          </cell>
          <cell r="J61">
            <v>1503324.6</v>
          </cell>
        </row>
        <row r="62">
          <cell r="B62" t="str">
            <v>CHAMPION</v>
          </cell>
          <cell r="C62">
            <v>3.71</v>
          </cell>
          <cell r="F62">
            <v>3.41</v>
          </cell>
          <cell r="I62">
            <v>435501</v>
          </cell>
          <cell r="J62">
            <v>1487965.12</v>
          </cell>
        </row>
        <row r="63">
          <cell r="B63" t="str">
            <v>CHAMS</v>
          </cell>
          <cell r="C63">
            <v>1.43</v>
          </cell>
          <cell r="F63">
            <v>1.5</v>
          </cell>
          <cell r="I63">
            <v>12905717</v>
          </cell>
          <cell r="J63">
            <v>18886114.620000001</v>
          </cell>
        </row>
        <row r="64">
          <cell r="B64" t="str">
            <v>CHIPLC</v>
          </cell>
          <cell r="C64">
            <v>1.19</v>
          </cell>
          <cell r="F64">
            <v>1.19</v>
          </cell>
          <cell r="I64">
            <v>116000</v>
          </cell>
          <cell r="J64">
            <v>129823.9</v>
          </cell>
        </row>
        <row r="65">
          <cell r="B65" t="str">
            <v>CILEASING</v>
          </cell>
          <cell r="C65">
            <v>3.5</v>
          </cell>
          <cell r="F65">
            <v>3.5</v>
          </cell>
          <cell r="I65">
            <v>863245</v>
          </cell>
          <cell r="J65">
            <v>2724875.79</v>
          </cell>
        </row>
        <row r="66">
          <cell r="B66" t="str">
            <v>CONOIL</v>
          </cell>
          <cell r="C66">
            <v>80.2</v>
          </cell>
          <cell r="F66">
            <v>80.2</v>
          </cell>
          <cell r="I66">
            <v>24683</v>
          </cell>
          <cell r="J66">
            <v>1840093.9</v>
          </cell>
        </row>
        <row r="67">
          <cell r="B67" t="str">
            <v>CORNERST</v>
          </cell>
          <cell r="C67">
            <v>1.44</v>
          </cell>
          <cell r="F67">
            <v>1.42</v>
          </cell>
          <cell r="I67">
            <v>391644</v>
          </cell>
          <cell r="J67">
            <v>559011.86</v>
          </cell>
        </row>
        <row r="68">
          <cell r="B68" t="str">
            <v>CUSTODIAN</v>
          </cell>
          <cell r="C68">
            <v>6.95</v>
          </cell>
          <cell r="F68">
            <v>7</v>
          </cell>
          <cell r="I68">
            <v>3768756</v>
          </cell>
          <cell r="J68">
            <v>26384799.149999999</v>
          </cell>
        </row>
        <row r="69">
          <cell r="B69" t="str">
            <v>CUTIX</v>
          </cell>
          <cell r="C69">
            <v>2.2599999999999998</v>
          </cell>
          <cell r="F69">
            <v>2.21</v>
          </cell>
          <cell r="I69">
            <v>984564</v>
          </cell>
          <cell r="J69">
            <v>2192490.2999999998</v>
          </cell>
        </row>
        <row r="70">
          <cell r="B70" t="str">
            <v>CWG</v>
          </cell>
          <cell r="C70">
            <v>8.5500000000000007</v>
          </cell>
          <cell r="F70">
            <v>8.5500000000000007</v>
          </cell>
          <cell r="I70">
            <v>731860</v>
          </cell>
          <cell r="J70">
            <v>5656612.8300000001</v>
          </cell>
        </row>
        <row r="71">
          <cell r="B71" t="str">
            <v>DAARCOMM</v>
          </cell>
          <cell r="C71">
            <v>0.21</v>
          </cell>
          <cell r="F71">
            <v>0.23</v>
          </cell>
          <cell r="I71">
            <v>1203934</v>
          </cell>
          <cell r="J71">
            <v>254957.69</v>
          </cell>
        </row>
        <row r="72">
          <cell r="B72" t="str">
            <v>DANGCEM</v>
          </cell>
          <cell r="C72">
            <v>310.10000000000002</v>
          </cell>
          <cell r="F72">
            <v>310.10000000000002</v>
          </cell>
          <cell r="I72">
            <v>155866</v>
          </cell>
          <cell r="J72">
            <v>47651028.899999999</v>
          </cell>
        </row>
        <row r="73">
          <cell r="B73" t="str">
            <v>DANGSUGAR</v>
          </cell>
          <cell r="C73">
            <v>65</v>
          </cell>
          <cell r="F73">
            <v>65</v>
          </cell>
          <cell r="I73">
            <v>2093936</v>
          </cell>
          <cell r="J73">
            <v>134126907.05</v>
          </cell>
        </row>
        <row r="74">
          <cell r="B74" t="str">
            <v>DEAPCAP</v>
          </cell>
          <cell r="C74">
            <v>0.27</v>
          </cell>
          <cell r="F74">
            <v>0.27</v>
          </cell>
          <cell r="I74">
            <v>2550</v>
          </cell>
          <cell r="J74">
            <v>637.5</v>
          </cell>
        </row>
        <row r="75">
          <cell r="B75" t="str">
            <v>ELLAHLAKES</v>
          </cell>
          <cell r="C75">
            <v>4</v>
          </cell>
          <cell r="F75">
            <v>4</v>
          </cell>
          <cell r="I75">
            <v>20195190</v>
          </cell>
          <cell r="J75">
            <v>81726027.400000006</v>
          </cell>
        </row>
        <row r="76">
          <cell r="B76" t="str">
            <v>ETERNA</v>
          </cell>
          <cell r="C76">
            <v>14.8</v>
          </cell>
          <cell r="F76">
            <v>14.8</v>
          </cell>
          <cell r="I76">
            <v>430379</v>
          </cell>
          <cell r="J76">
            <v>6022628.4500000002</v>
          </cell>
        </row>
        <row r="77">
          <cell r="B77" t="str">
            <v>ETI</v>
          </cell>
          <cell r="C77">
            <v>15.15</v>
          </cell>
          <cell r="F77">
            <v>15.15</v>
          </cell>
          <cell r="I77">
            <v>53372</v>
          </cell>
          <cell r="J77">
            <v>819864.5</v>
          </cell>
        </row>
        <row r="78">
          <cell r="B78" t="str">
            <v>ETRANZACT</v>
          </cell>
          <cell r="C78">
            <v>8.4</v>
          </cell>
          <cell r="F78">
            <v>8.4</v>
          </cell>
          <cell r="I78">
            <v>8605</v>
          </cell>
          <cell r="J78">
            <v>66785.2</v>
          </cell>
        </row>
        <row r="79">
          <cell r="B79" t="str">
            <v>FBNH</v>
          </cell>
          <cell r="C79">
            <v>16.05</v>
          </cell>
          <cell r="F79">
            <v>16</v>
          </cell>
          <cell r="I79">
            <v>9410924</v>
          </cell>
          <cell r="J79">
            <v>150563438.69999999</v>
          </cell>
        </row>
        <row r="80">
          <cell r="B80" t="str">
            <v>FCMB</v>
          </cell>
          <cell r="C80">
            <v>6</v>
          </cell>
          <cell r="F80">
            <v>6</v>
          </cell>
          <cell r="I80">
            <v>8324535</v>
          </cell>
          <cell r="J80">
            <v>49964568.340000004</v>
          </cell>
        </row>
        <row r="81">
          <cell r="B81" t="str">
            <v>FIDELITYBK</v>
          </cell>
          <cell r="C81">
            <v>8.5</v>
          </cell>
          <cell r="F81">
            <v>8.25</v>
          </cell>
          <cell r="I81">
            <v>33882468</v>
          </cell>
          <cell r="J81">
            <v>282308778.39999998</v>
          </cell>
        </row>
        <row r="82">
          <cell r="B82" t="str">
            <v>FIDSON</v>
          </cell>
          <cell r="C82">
            <v>14.6</v>
          </cell>
          <cell r="F82">
            <v>14.99</v>
          </cell>
          <cell r="I82">
            <v>1124201</v>
          </cell>
          <cell r="J82">
            <v>16573169.460000001</v>
          </cell>
        </row>
        <row r="83">
          <cell r="B83" t="str">
            <v>FLOURMILL</v>
          </cell>
          <cell r="C83">
            <v>31</v>
          </cell>
          <cell r="F83">
            <v>31</v>
          </cell>
          <cell r="I83">
            <v>1615358</v>
          </cell>
          <cell r="J83">
            <v>46742688.200000003</v>
          </cell>
        </row>
        <row r="84">
          <cell r="B84" t="str">
            <v>FTNCOCOA</v>
          </cell>
          <cell r="C84">
            <v>1.64</v>
          </cell>
          <cell r="F84">
            <v>1.68</v>
          </cell>
          <cell r="I84">
            <v>1611680</v>
          </cell>
          <cell r="J84">
            <v>2710249.5</v>
          </cell>
        </row>
        <row r="85">
          <cell r="B85" t="str">
            <v>GEREGU</v>
          </cell>
          <cell r="C85">
            <v>339.5</v>
          </cell>
          <cell r="F85">
            <v>339.5</v>
          </cell>
          <cell r="I85">
            <v>80403</v>
          </cell>
          <cell r="J85">
            <v>24684693.899999999</v>
          </cell>
        </row>
        <row r="86">
          <cell r="B86" t="str">
            <v>GLAXOSMITH</v>
          </cell>
          <cell r="C86">
            <v>12.15</v>
          </cell>
          <cell r="F86">
            <v>12.3</v>
          </cell>
          <cell r="I86">
            <v>5019351</v>
          </cell>
          <cell r="J86">
            <v>61493972.5</v>
          </cell>
        </row>
        <row r="87">
          <cell r="B87" t="str">
            <v>GTCO</v>
          </cell>
          <cell r="C87">
            <v>35.450000000000003</v>
          </cell>
          <cell r="F87">
            <v>35.700000000000003</v>
          </cell>
          <cell r="I87">
            <v>11820965</v>
          </cell>
          <cell r="J87">
            <v>421783290.05000001</v>
          </cell>
        </row>
        <row r="88">
          <cell r="B88" t="str">
            <v>GUINEAINS</v>
          </cell>
          <cell r="C88">
            <v>0.24</v>
          </cell>
          <cell r="F88">
            <v>0.25</v>
          </cell>
          <cell r="I88">
            <v>4815422</v>
          </cell>
          <cell r="J88">
            <v>1105588.46</v>
          </cell>
        </row>
        <row r="89">
          <cell r="B89" t="str">
            <v>GUINNESS</v>
          </cell>
          <cell r="C89">
            <v>65</v>
          </cell>
          <cell r="F89">
            <v>65</v>
          </cell>
          <cell r="I89">
            <v>118088</v>
          </cell>
          <cell r="J89">
            <v>7104515.4500000002</v>
          </cell>
        </row>
        <row r="90">
          <cell r="B90" t="str">
            <v>HONYFLOUR</v>
          </cell>
          <cell r="C90">
            <v>3.1</v>
          </cell>
          <cell r="F90">
            <v>3.1</v>
          </cell>
          <cell r="I90">
            <v>68205</v>
          </cell>
          <cell r="J90">
            <v>214905.45</v>
          </cell>
        </row>
        <row r="91">
          <cell r="B91" t="str">
            <v>IKEJAHOTEL</v>
          </cell>
          <cell r="C91">
            <v>3.15</v>
          </cell>
          <cell r="F91">
            <v>2.93</v>
          </cell>
          <cell r="I91">
            <v>320242</v>
          </cell>
          <cell r="J91">
            <v>939060.12</v>
          </cell>
        </row>
        <row r="92">
          <cell r="B92" t="str">
            <v>IMG</v>
          </cell>
          <cell r="C92">
            <v>8.5</v>
          </cell>
          <cell r="F92">
            <v>8.5</v>
          </cell>
          <cell r="I92">
            <v>72790</v>
          </cell>
          <cell r="J92">
            <v>617401.59999999998</v>
          </cell>
        </row>
        <row r="93">
          <cell r="B93" t="str">
            <v>INTBREW</v>
          </cell>
          <cell r="C93">
            <v>4.5999999999999996</v>
          </cell>
          <cell r="F93">
            <v>4.5999999999999996</v>
          </cell>
          <cell r="I93">
            <v>210255</v>
          </cell>
          <cell r="J93">
            <v>929547.5</v>
          </cell>
        </row>
        <row r="94">
          <cell r="B94" t="str">
            <v>JAIZBANK</v>
          </cell>
          <cell r="C94">
            <v>1.6</v>
          </cell>
          <cell r="F94">
            <v>1.57</v>
          </cell>
          <cell r="I94">
            <v>1549759</v>
          </cell>
          <cell r="J94">
            <v>2450215.0499999998</v>
          </cell>
        </row>
        <row r="95">
          <cell r="B95" t="str">
            <v>JAPAULGOLD</v>
          </cell>
          <cell r="C95">
            <v>0.92</v>
          </cell>
          <cell r="F95">
            <v>0.93</v>
          </cell>
          <cell r="I95">
            <v>1231136</v>
          </cell>
          <cell r="J95">
            <v>1141267.76</v>
          </cell>
        </row>
        <row r="96">
          <cell r="B96" t="str">
            <v>JBERGER</v>
          </cell>
          <cell r="C96">
            <v>36.299999999999997</v>
          </cell>
          <cell r="F96">
            <v>36.299999999999997</v>
          </cell>
          <cell r="I96">
            <v>80929</v>
          </cell>
          <cell r="J96">
            <v>2796114.75</v>
          </cell>
        </row>
        <row r="97">
          <cell r="B97" t="str">
            <v>JOHNHOLT</v>
          </cell>
          <cell r="C97">
            <v>1.57</v>
          </cell>
          <cell r="F97">
            <v>1.57</v>
          </cell>
          <cell r="I97">
            <v>570</v>
          </cell>
          <cell r="J97">
            <v>974.7</v>
          </cell>
        </row>
        <row r="98">
          <cell r="B98" t="str">
            <v>LASACO</v>
          </cell>
          <cell r="C98">
            <v>2</v>
          </cell>
          <cell r="F98">
            <v>1.9</v>
          </cell>
          <cell r="I98">
            <v>258200</v>
          </cell>
          <cell r="J98">
            <v>493115</v>
          </cell>
        </row>
        <row r="99">
          <cell r="B99" t="str">
            <v>LEARNAFRCA</v>
          </cell>
          <cell r="C99">
            <v>3</v>
          </cell>
          <cell r="F99">
            <v>3.3</v>
          </cell>
          <cell r="I99">
            <v>501098</v>
          </cell>
          <cell r="J99">
            <v>1639144.48</v>
          </cell>
        </row>
        <row r="100">
          <cell r="B100" t="str">
            <v>LINKASSURE</v>
          </cell>
          <cell r="C100">
            <v>0.78</v>
          </cell>
          <cell r="F100">
            <v>0.78</v>
          </cell>
          <cell r="I100">
            <v>114069</v>
          </cell>
          <cell r="J100">
            <v>88579</v>
          </cell>
        </row>
        <row r="101">
          <cell r="B101" t="str">
            <v>LIVESTOCK</v>
          </cell>
          <cell r="C101">
            <v>1.8</v>
          </cell>
          <cell r="F101">
            <v>1.8</v>
          </cell>
          <cell r="I101">
            <v>1463317</v>
          </cell>
          <cell r="J101">
            <v>2626657.4</v>
          </cell>
        </row>
        <row r="102">
          <cell r="B102" t="str">
            <v>MANSARD</v>
          </cell>
          <cell r="C102">
            <v>4.22</v>
          </cell>
          <cell r="F102">
            <v>4.13</v>
          </cell>
          <cell r="I102">
            <v>2092299</v>
          </cell>
          <cell r="J102">
            <v>8706096.4100000001</v>
          </cell>
        </row>
        <row r="103">
          <cell r="B103" t="str">
            <v>MAYBAKER</v>
          </cell>
          <cell r="C103">
            <v>4.8499999999999996</v>
          </cell>
          <cell r="F103">
            <v>4.8600000000000003</v>
          </cell>
          <cell r="I103">
            <v>407435</v>
          </cell>
          <cell r="J103">
            <v>1978318.8</v>
          </cell>
        </row>
        <row r="104">
          <cell r="B104" t="str">
            <v>MBENEFIT</v>
          </cell>
          <cell r="C104">
            <v>0.42</v>
          </cell>
          <cell r="F104">
            <v>0.42</v>
          </cell>
          <cell r="I104">
            <v>1242548</v>
          </cell>
          <cell r="J104">
            <v>520812.16</v>
          </cell>
        </row>
        <row r="105">
          <cell r="B105" t="str">
            <v>MCNICHOLS</v>
          </cell>
          <cell r="C105">
            <v>0.68</v>
          </cell>
          <cell r="F105">
            <v>0.62</v>
          </cell>
          <cell r="I105">
            <v>130500</v>
          </cell>
          <cell r="J105">
            <v>80920</v>
          </cell>
        </row>
        <row r="106">
          <cell r="B106" t="str">
            <v>MEYER</v>
          </cell>
          <cell r="C106">
            <v>3.04</v>
          </cell>
          <cell r="F106">
            <v>3.04</v>
          </cell>
          <cell r="I106">
            <v>12000</v>
          </cell>
          <cell r="J106">
            <v>32998.199999999997</v>
          </cell>
        </row>
        <row r="107">
          <cell r="B107" t="str">
            <v>MRS</v>
          </cell>
          <cell r="C107">
            <v>109.95</v>
          </cell>
          <cell r="F107">
            <v>109.95</v>
          </cell>
          <cell r="I107">
            <v>28962</v>
          </cell>
          <cell r="J107">
            <v>2867238</v>
          </cell>
        </row>
        <row r="108">
          <cell r="B108" t="str">
            <v>MTNN</v>
          </cell>
          <cell r="C108">
            <v>250</v>
          </cell>
          <cell r="F108">
            <v>249.5</v>
          </cell>
          <cell r="I108">
            <v>1586865</v>
          </cell>
          <cell r="J108">
            <v>396212506.39999998</v>
          </cell>
        </row>
        <row r="109">
          <cell r="B109" t="str">
            <v>MULTIVERSE</v>
          </cell>
          <cell r="C109">
            <v>2.67</v>
          </cell>
          <cell r="F109">
            <v>2.67</v>
          </cell>
          <cell r="I109">
            <v>121400</v>
          </cell>
          <cell r="J109">
            <v>333674.13</v>
          </cell>
        </row>
        <row r="110">
          <cell r="B110" t="str">
            <v>NAHCO</v>
          </cell>
          <cell r="C110">
            <v>24</v>
          </cell>
          <cell r="F110">
            <v>24</v>
          </cell>
          <cell r="I110">
            <v>509831</v>
          </cell>
          <cell r="J110">
            <v>12194043.65</v>
          </cell>
        </row>
        <row r="111">
          <cell r="B111" t="str">
            <v>NASCON</v>
          </cell>
          <cell r="C111">
            <v>58</v>
          </cell>
          <cell r="F111">
            <v>57</v>
          </cell>
          <cell r="I111">
            <v>646366</v>
          </cell>
          <cell r="J111">
            <v>36489364.100000001</v>
          </cell>
        </row>
        <row r="112">
          <cell r="B112" t="str">
            <v>NB</v>
          </cell>
          <cell r="C112">
            <v>38.9</v>
          </cell>
          <cell r="F112">
            <v>38</v>
          </cell>
          <cell r="I112">
            <v>1219090</v>
          </cell>
          <cell r="J112">
            <v>46143468.049999997</v>
          </cell>
        </row>
        <row r="113">
          <cell r="B113" t="str">
            <v>NEIMETH</v>
          </cell>
          <cell r="C113">
            <v>1.55</v>
          </cell>
          <cell r="F113">
            <v>1.55</v>
          </cell>
          <cell r="I113">
            <v>85660</v>
          </cell>
          <cell r="J113">
            <v>136096.4</v>
          </cell>
        </row>
        <row r="114">
          <cell r="B114" t="str">
            <v>NEM</v>
          </cell>
          <cell r="C114">
            <v>5</v>
          </cell>
          <cell r="F114">
            <v>5</v>
          </cell>
          <cell r="I114">
            <v>29242</v>
          </cell>
          <cell r="J114">
            <v>147762.06</v>
          </cell>
        </row>
        <row r="115">
          <cell r="B115" t="str">
            <v>NESTLE</v>
          </cell>
          <cell r="C115">
            <v>1025</v>
          </cell>
          <cell r="F115">
            <v>1020</v>
          </cell>
          <cell r="I115">
            <v>207664</v>
          </cell>
          <cell r="J115">
            <v>211842541.5</v>
          </cell>
        </row>
        <row r="116">
          <cell r="B116" t="str">
            <v>NGXGROUP</v>
          </cell>
          <cell r="C116">
            <v>22.5</v>
          </cell>
          <cell r="F116">
            <v>22.5</v>
          </cell>
          <cell r="I116">
            <v>158735</v>
          </cell>
          <cell r="J116">
            <v>3482515</v>
          </cell>
        </row>
        <row r="117">
          <cell r="B117" t="str">
            <v>NIDF</v>
          </cell>
          <cell r="C117">
            <v>108.4</v>
          </cell>
          <cell r="F117">
            <v>108.4</v>
          </cell>
          <cell r="I117">
            <v>18897</v>
          </cell>
          <cell r="J117">
            <v>2068253.6</v>
          </cell>
        </row>
        <row r="118">
          <cell r="B118" t="str">
            <v>NNFM</v>
          </cell>
          <cell r="C118">
            <v>15.25</v>
          </cell>
          <cell r="F118">
            <v>15.25</v>
          </cell>
          <cell r="I118">
            <v>16110</v>
          </cell>
          <cell r="J118">
            <v>249537.5</v>
          </cell>
        </row>
        <row r="119">
          <cell r="B119" t="str">
            <v>NPFMCRFBK</v>
          </cell>
          <cell r="C119">
            <v>1.93</v>
          </cell>
          <cell r="F119">
            <v>1.92</v>
          </cell>
          <cell r="I119">
            <v>1087141</v>
          </cell>
          <cell r="J119">
            <v>2086715.79</v>
          </cell>
        </row>
        <row r="120">
          <cell r="B120" t="str">
            <v>NSLTECH</v>
          </cell>
          <cell r="C120">
            <v>0.28999999999999998</v>
          </cell>
          <cell r="F120">
            <v>0.3</v>
          </cell>
          <cell r="I120">
            <v>1035453</v>
          </cell>
          <cell r="J120">
            <v>286735.90000000002</v>
          </cell>
        </row>
        <row r="121">
          <cell r="B121" t="str">
            <v>OANDO</v>
          </cell>
          <cell r="C121">
            <v>9</v>
          </cell>
          <cell r="F121">
            <v>8.85</v>
          </cell>
          <cell r="I121">
            <v>3225944</v>
          </cell>
          <cell r="J121">
            <v>28373423.399999999</v>
          </cell>
        </row>
        <row r="122">
          <cell r="B122" t="str">
            <v>OKOMUOIL</v>
          </cell>
          <cell r="C122">
            <v>236.8</v>
          </cell>
          <cell r="F122">
            <v>236.8</v>
          </cell>
          <cell r="I122">
            <v>58776</v>
          </cell>
          <cell r="J122">
            <v>12725233.4</v>
          </cell>
        </row>
        <row r="123">
          <cell r="B123" t="str">
            <v>OMATEK</v>
          </cell>
          <cell r="C123">
            <v>0.46</v>
          </cell>
          <cell r="F123">
            <v>0.42</v>
          </cell>
          <cell r="I123">
            <v>840112</v>
          </cell>
          <cell r="J123">
            <v>359981.52</v>
          </cell>
        </row>
        <row r="124">
          <cell r="B124" t="str">
            <v>PRESCO</v>
          </cell>
          <cell r="C124">
            <v>181</v>
          </cell>
          <cell r="F124">
            <v>181</v>
          </cell>
          <cell r="I124">
            <v>293834</v>
          </cell>
          <cell r="J124">
            <v>52384413.200000003</v>
          </cell>
        </row>
        <row r="125">
          <cell r="B125" t="str">
            <v>PRESTIGE</v>
          </cell>
          <cell r="C125">
            <v>0.45</v>
          </cell>
          <cell r="F125">
            <v>0.45</v>
          </cell>
          <cell r="I125">
            <v>212350</v>
          </cell>
          <cell r="J125">
            <v>96587.6</v>
          </cell>
        </row>
        <row r="126">
          <cell r="B126" t="str">
            <v>PZ</v>
          </cell>
          <cell r="C126">
            <v>19.75</v>
          </cell>
          <cell r="F126">
            <v>19.75</v>
          </cell>
          <cell r="I126">
            <v>1836946</v>
          </cell>
          <cell r="J126">
            <v>36830767.049999997</v>
          </cell>
        </row>
        <row r="127">
          <cell r="B127" t="str">
            <v>REDSTAREX</v>
          </cell>
          <cell r="C127">
            <v>2.95</v>
          </cell>
          <cell r="F127">
            <v>2.95</v>
          </cell>
          <cell r="I127">
            <v>115560</v>
          </cell>
          <cell r="J127">
            <v>346176.85</v>
          </cell>
        </row>
        <row r="128">
          <cell r="B128" t="str">
            <v>REGALINS</v>
          </cell>
          <cell r="C128">
            <v>0.34</v>
          </cell>
          <cell r="F128">
            <v>0.34</v>
          </cell>
          <cell r="I128">
            <v>331</v>
          </cell>
          <cell r="J128">
            <v>117.16</v>
          </cell>
        </row>
        <row r="129">
          <cell r="B129" t="str">
            <v>ROYALEX</v>
          </cell>
          <cell r="C129">
            <v>0.51</v>
          </cell>
          <cell r="F129">
            <v>0.5</v>
          </cell>
          <cell r="I129">
            <v>288600</v>
          </cell>
          <cell r="J129">
            <v>143825.5</v>
          </cell>
        </row>
        <row r="130">
          <cell r="B130" t="str">
            <v>RTBRISCOE</v>
          </cell>
          <cell r="C130">
            <v>0.52</v>
          </cell>
          <cell r="F130">
            <v>0.52</v>
          </cell>
          <cell r="I130">
            <v>69231</v>
          </cell>
          <cell r="J130">
            <v>35776.07</v>
          </cell>
        </row>
        <row r="131">
          <cell r="B131" t="str">
            <v>SCOA</v>
          </cell>
          <cell r="C131">
            <v>1.1399999999999999</v>
          </cell>
          <cell r="F131">
            <v>1.1399999999999999</v>
          </cell>
          <cell r="I131">
            <v>43000</v>
          </cell>
          <cell r="J131">
            <v>49020</v>
          </cell>
        </row>
        <row r="132">
          <cell r="B132" t="str">
            <v>SEPLAT</v>
          </cell>
          <cell r="C132">
            <v>1837</v>
          </cell>
          <cell r="F132">
            <v>1837</v>
          </cell>
          <cell r="I132">
            <v>163500</v>
          </cell>
          <cell r="J132">
            <v>294401651.60000002</v>
          </cell>
        </row>
        <row r="133">
          <cell r="B133" t="str">
            <v>SKYAVN</v>
          </cell>
          <cell r="C133">
            <v>25.35</v>
          </cell>
          <cell r="F133">
            <v>25.35</v>
          </cell>
          <cell r="I133">
            <v>789</v>
          </cell>
          <cell r="J133">
            <v>20376.3</v>
          </cell>
        </row>
        <row r="134">
          <cell r="B134" t="str">
            <v>SOVRENINS</v>
          </cell>
          <cell r="C134">
            <v>0.36</v>
          </cell>
          <cell r="F134">
            <v>0.36</v>
          </cell>
          <cell r="I134">
            <v>60499</v>
          </cell>
          <cell r="J134">
            <v>21539.65</v>
          </cell>
        </row>
        <row r="135">
          <cell r="B135" t="str">
            <v>STANBIC</v>
          </cell>
          <cell r="C135">
            <v>76</v>
          </cell>
          <cell r="F135">
            <v>69.55</v>
          </cell>
          <cell r="I135">
            <v>591328</v>
          </cell>
          <cell r="J135">
            <v>41262852.299999997</v>
          </cell>
        </row>
        <row r="136">
          <cell r="B136" t="str">
            <v>STERLINGNG</v>
          </cell>
          <cell r="C136">
            <v>3.5</v>
          </cell>
          <cell r="F136">
            <v>3.48</v>
          </cell>
          <cell r="I136">
            <v>3470248</v>
          </cell>
          <cell r="J136">
            <v>12092248.83</v>
          </cell>
        </row>
        <row r="137">
          <cell r="B137" t="str">
            <v>SUNUASSUR</v>
          </cell>
          <cell r="C137">
            <v>1.05</v>
          </cell>
          <cell r="F137">
            <v>1.1200000000000001</v>
          </cell>
          <cell r="I137">
            <v>417585</v>
          </cell>
          <cell r="J137">
            <v>464213.19</v>
          </cell>
        </row>
        <row r="138">
          <cell r="B138" t="str">
            <v>TANTALIZER</v>
          </cell>
          <cell r="C138">
            <v>0.3</v>
          </cell>
          <cell r="F138">
            <v>0.3</v>
          </cell>
          <cell r="I138">
            <v>563850</v>
          </cell>
          <cell r="J138">
            <v>172104.5</v>
          </cell>
        </row>
        <row r="139">
          <cell r="B139" t="str">
            <v>THOMASWY</v>
          </cell>
          <cell r="C139">
            <v>3.09</v>
          </cell>
          <cell r="F139">
            <v>3.3</v>
          </cell>
          <cell r="I139">
            <v>755700</v>
          </cell>
          <cell r="J139">
            <v>2462093.5499999998</v>
          </cell>
        </row>
        <row r="140">
          <cell r="B140" t="str">
            <v>TOTAL</v>
          </cell>
          <cell r="C140">
            <v>385</v>
          </cell>
          <cell r="F140">
            <v>385</v>
          </cell>
          <cell r="I140">
            <v>18071</v>
          </cell>
          <cell r="J140">
            <v>6886433.2999999998</v>
          </cell>
        </row>
        <row r="141">
          <cell r="B141" t="str">
            <v>TRANSCOHOT</v>
          </cell>
          <cell r="C141">
            <v>44.4</v>
          </cell>
          <cell r="F141">
            <v>44.4</v>
          </cell>
          <cell r="I141">
            <v>12208</v>
          </cell>
          <cell r="J141">
            <v>487831.68</v>
          </cell>
        </row>
        <row r="142">
          <cell r="B142" t="str">
            <v>TRANSCORP</v>
          </cell>
          <cell r="C142">
            <v>6.2</v>
          </cell>
          <cell r="F142">
            <v>6.2</v>
          </cell>
          <cell r="I142">
            <v>21823710</v>
          </cell>
          <cell r="J142">
            <v>135261778.52000001</v>
          </cell>
        </row>
        <row r="143">
          <cell r="B143" t="str">
            <v>TRIPPLEG</v>
          </cell>
          <cell r="C143">
            <v>2.38</v>
          </cell>
          <cell r="F143">
            <v>2.38</v>
          </cell>
          <cell r="I143">
            <v>13063</v>
          </cell>
          <cell r="J143">
            <v>28830.95</v>
          </cell>
        </row>
        <row r="144">
          <cell r="B144" t="str">
            <v>UACN</v>
          </cell>
          <cell r="C144">
            <v>10.8</v>
          </cell>
          <cell r="F144">
            <v>10.8</v>
          </cell>
          <cell r="I144">
            <v>165372</v>
          </cell>
          <cell r="J144">
            <v>1780893.2</v>
          </cell>
        </row>
        <row r="145">
          <cell r="B145" t="str">
            <v>UBA</v>
          </cell>
          <cell r="C145">
            <v>18.8</v>
          </cell>
          <cell r="F145">
            <v>18.8</v>
          </cell>
          <cell r="I145">
            <v>56287856</v>
          </cell>
          <cell r="J145">
            <v>1053935981.05</v>
          </cell>
        </row>
        <row r="146">
          <cell r="B146" t="str">
            <v>UBN</v>
          </cell>
          <cell r="C146">
            <v>6.8</v>
          </cell>
          <cell r="F146">
            <v>6.8</v>
          </cell>
          <cell r="I146">
            <v>102839</v>
          </cell>
          <cell r="J146">
            <v>731784.9</v>
          </cell>
        </row>
        <row r="147">
          <cell r="B147" t="str">
            <v>UCAP</v>
          </cell>
          <cell r="C147">
            <v>16.600000000000001</v>
          </cell>
          <cell r="F147">
            <v>16.45</v>
          </cell>
          <cell r="I147">
            <v>2231012</v>
          </cell>
          <cell r="J147">
            <v>36899087.049999997</v>
          </cell>
        </row>
        <row r="148">
          <cell r="B148" t="str">
            <v>UNILEVER</v>
          </cell>
          <cell r="C148">
            <v>14.35</v>
          </cell>
          <cell r="F148">
            <v>14.35</v>
          </cell>
          <cell r="I148">
            <v>749447</v>
          </cell>
          <cell r="J148">
            <v>10497410.9</v>
          </cell>
        </row>
        <row r="149">
          <cell r="B149" t="str">
            <v>UNITYBNK</v>
          </cell>
          <cell r="C149">
            <v>0.96</v>
          </cell>
          <cell r="F149">
            <v>0.95</v>
          </cell>
          <cell r="I149">
            <v>1984486</v>
          </cell>
          <cell r="J149">
            <v>1901428.42</v>
          </cell>
        </row>
        <row r="150">
          <cell r="B150" t="str">
            <v>UNIVINSURE</v>
          </cell>
          <cell r="C150">
            <v>0.23</v>
          </cell>
          <cell r="F150">
            <v>0.24</v>
          </cell>
          <cell r="I150">
            <v>15409000</v>
          </cell>
          <cell r="J150">
            <v>3588120</v>
          </cell>
        </row>
        <row r="151">
          <cell r="B151" t="str">
            <v>UPDC</v>
          </cell>
          <cell r="C151">
            <v>1.25</v>
          </cell>
          <cell r="F151">
            <v>1.35</v>
          </cell>
          <cell r="I151">
            <v>778401</v>
          </cell>
          <cell r="J151">
            <v>1051724.5</v>
          </cell>
        </row>
        <row r="152">
          <cell r="B152" t="str">
            <v>UPDCREIT</v>
          </cell>
          <cell r="C152">
            <v>3.7</v>
          </cell>
          <cell r="F152">
            <v>3.7</v>
          </cell>
          <cell r="I152">
            <v>241562</v>
          </cell>
          <cell r="J152">
            <v>883663</v>
          </cell>
        </row>
        <row r="153">
          <cell r="B153" t="str">
            <v>UPL</v>
          </cell>
          <cell r="C153">
            <v>2.36</v>
          </cell>
          <cell r="F153">
            <v>2.36</v>
          </cell>
          <cell r="I153">
            <v>135080</v>
          </cell>
          <cell r="J153">
            <v>291328.2</v>
          </cell>
        </row>
        <row r="154">
          <cell r="B154" t="str">
            <v>VERITASKAP</v>
          </cell>
          <cell r="C154">
            <v>0.25</v>
          </cell>
          <cell r="F154">
            <v>0.25</v>
          </cell>
          <cell r="I154">
            <v>4401933</v>
          </cell>
          <cell r="J154">
            <v>1131791.55</v>
          </cell>
        </row>
        <row r="155">
          <cell r="B155" t="str">
            <v>VFDGROUP</v>
          </cell>
          <cell r="C155">
            <v>269.3</v>
          </cell>
          <cell r="F155">
            <v>269.3</v>
          </cell>
          <cell r="I155">
            <v>11033</v>
          </cell>
          <cell r="J155">
            <v>2674399.2000000002</v>
          </cell>
        </row>
        <row r="156">
          <cell r="B156" t="str">
            <v>VITAFOAM</v>
          </cell>
          <cell r="C156">
            <v>23.25</v>
          </cell>
          <cell r="F156">
            <v>23.25</v>
          </cell>
          <cell r="I156">
            <v>90280</v>
          </cell>
          <cell r="J156">
            <v>2033888.5</v>
          </cell>
        </row>
        <row r="157">
          <cell r="B157" t="str">
            <v>WAPCO</v>
          </cell>
          <cell r="C157">
            <v>29</v>
          </cell>
          <cell r="F157">
            <v>29</v>
          </cell>
          <cell r="I157">
            <v>852688</v>
          </cell>
          <cell r="J157">
            <v>24657284.699999999</v>
          </cell>
        </row>
        <row r="158">
          <cell r="B158" t="str">
            <v>WAPIC</v>
          </cell>
          <cell r="C158">
            <v>0.65</v>
          </cell>
          <cell r="F158">
            <v>0.65</v>
          </cell>
          <cell r="I158">
            <v>3905143</v>
          </cell>
          <cell r="J158">
            <v>2559973.2200000002</v>
          </cell>
        </row>
        <row r="159">
          <cell r="B159" t="str">
            <v>WEMABANK</v>
          </cell>
          <cell r="C159">
            <v>4.7300000000000004</v>
          </cell>
          <cell r="F159">
            <v>4.7300000000000004</v>
          </cell>
          <cell r="I159">
            <v>1310331</v>
          </cell>
          <cell r="J159">
            <v>6051521.8200000003</v>
          </cell>
        </row>
        <row r="160">
          <cell r="B160" t="str">
            <v>ZENITHBANK</v>
          </cell>
          <cell r="C160">
            <v>33.4</v>
          </cell>
          <cell r="F160">
            <v>33.15</v>
          </cell>
          <cell r="I160">
            <v>4341108</v>
          </cell>
          <cell r="J160">
            <v>143834007.05000001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450DF-8239-46D7-B746-F13C2E8DF732}">
  <dimension ref="B1:AS539"/>
  <sheetViews>
    <sheetView tabSelected="1" zoomScale="90" zoomScaleNormal="90" workbookViewId="0">
      <selection activeCell="P8" sqref="P8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6" bestFit="1" customWidth="1"/>
    <col min="10" max="10" width="13.42578125" customWidth="1"/>
    <col min="11" max="11" width="11.140625" customWidth="1"/>
    <col min="12" max="12" width="4.140625" customWidth="1"/>
    <col min="13" max="13" width="2.7109375" customWidth="1"/>
    <col min="14" max="14" width="17.28515625" bestFit="1" customWidth="1"/>
    <col min="15" max="15" width="14.42578125" customWidth="1"/>
    <col min="16" max="16" width="16.140625" bestFit="1" customWidth="1"/>
    <col min="17" max="17" width="14.85546875" customWidth="1"/>
    <col min="18" max="18" width="9.7109375" customWidth="1"/>
    <col min="19" max="19" width="9.140625" hidden="1" customWidth="1"/>
    <col min="20" max="20" width="12.42578125" hidden="1" customWidth="1"/>
    <col min="21" max="21" width="9.140625" hidden="1" customWidth="1"/>
    <col min="22" max="22" width="12.140625" hidden="1" customWidth="1"/>
    <col min="23" max="23" width="11.425781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7109375" hidden="1" customWidth="1"/>
    <col min="28" max="28" width="9.140625" style="8" hidden="1" customWidth="1"/>
    <col min="29" max="30" width="9.140625" hidden="1" customWidth="1"/>
    <col min="31" max="31" width="9.140625" style="9" hidden="1" customWidth="1"/>
    <col min="32" max="32" width="16.140625" style="9" hidden="1" customWidth="1"/>
    <col min="33" max="36" width="13.85546875" style="10" hidden="1" customWidth="1"/>
    <col min="37" max="37" width="15" style="9" hidden="1" customWidth="1"/>
    <col min="38" max="38" width="9.140625" hidden="1" customWidth="1"/>
    <col min="39" max="39" width="12.85546875" hidden="1" customWidth="1"/>
    <col min="40" max="40" width="9.140625" hidden="1" customWidth="1"/>
    <col min="41" max="41" width="17" hidden="1" customWidth="1"/>
    <col min="42" max="42" width="9.85546875" hidden="1" customWidth="1"/>
    <col min="43" max="43" width="15.5703125" hidden="1" customWidth="1"/>
    <col min="44" max="44" width="10.5703125" hidden="1" customWidth="1"/>
    <col min="45" max="45" width="8.5703125" hidden="1" customWidth="1"/>
    <col min="46" max="46" width="8.42578125" customWidth="1"/>
    <col min="47" max="71" width="9.140625" customWidth="1"/>
  </cols>
  <sheetData>
    <row r="1" spans="2:44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4" ht="28.5" x14ac:dyDescent="0.25">
      <c r="B2" s="11" t="s">
        <v>0</v>
      </c>
      <c r="C2" s="12"/>
      <c r="D2" s="12"/>
      <c r="E2" s="12"/>
      <c r="F2" s="12"/>
      <c r="G2" s="12"/>
      <c r="H2" s="12"/>
      <c r="I2" s="12"/>
      <c r="J2" s="12"/>
      <c r="K2" s="13"/>
      <c r="L2" s="14"/>
      <c r="N2" s="5"/>
      <c r="O2" s="5"/>
      <c r="P2" s="5"/>
      <c r="Q2" s="6"/>
    </row>
    <row r="3" spans="2:44" ht="14.45" customHeight="1" x14ac:dyDescent="0.25">
      <c r="B3" s="15"/>
      <c r="C3" s="16"/>
      <c r="D3" s="16"/>
      <c r="E3" s="16"/>
      <c r="F3" s="16"/>
      <c r="G3" s="16"/>
      <c r="H3" s="16"/>
      <c r="I3" s="16"/>
      <c r="J3" s="16"/>
      <c r="K3" s="13"/>
      <c r="L3" s="14"/>
      <c r="N3" s="5"/>
      <c r="O3" s="5"/>
      <c r="P3" s="5"/>
      <c r="Q3" s="6"/>
    </row>
    <row r="4" spans="2:44" ht="21" customHeight="1" x14ac:dyDescent="0.35">
      <c r="B4" s="17" t="s">
        <v>1</v>
      </c>
      <c r="C4" s="18"/>
      <c r="D4" s="18"/>
      <c r="E4" s="18"/>
      <c r="F4" s="18"/>
      <c r="G4" s="18"/>
      <c r="H4" s="18"/>
      <c r="I4" s="18"/>
      <c r="J4" s="18"/>
      <c r="K4" s="13"/>
      <c r="L4" s="14"/>
      <c r="N4" s="5"/>
      <c r="O4" s="5"/>
      <c r="P4" s="5"/>
      <c r="Q4" s="6"/>
    </row>
    <row r="5" spans="2:44" ht="16.149999999999999" customHeight="1" thickBot="1" x14ac:dyDescent="0.3">
      <c r="B5" s="19">
        <v>45218</v>
      </c>
      <c r="C5" s="20"/>
      <c r="D5" s="20"/>
      <c r="E5" s="20"/>
      <c r="F5" s="20"/>
      <c r="G5" s="20"/>
      <c r="H5" s="20"/>
      <c r="I5" s="20"/>
      <c r="J5" s="20"/>
      <c r="K5" s="21"/>
      <c r="L5" s="14"/>
      <c r="N5" s="5"/>
      <c r="O5" s="5"/>
      <c r="P5" s="5"/>
      <c r="Q5" s="6"/>
    </row>
    <row r="6" spans="2:44" ht="7.15" customHeight="1" x14ac:dyDescent="0.25">
      <c r="B6" s="22"/>
      <c r="C6" s="23"/>
      <c r="D6" s="24"/>
      <c r="E6" s="24"/>
      <c r="F6" s="24"/>
      <c r="G6" s="24"/>
      <c r="H6" s="24"/>
      <c r="I6" s="24"/>
      <c r="J6" s="24"/>
      <c r="K6" s="4"/>
      <c r="L6" s="4"/>
      <c r="N6" s="5"/>
      <c r="O6" s="5"/>
      <c r="P6" s="5"/>
      <c r="Q6" s="6"/>
    </row>
    <row r="7" spans="2:44" x14ac:dyDescent="0.25">
      <c r="B7" s="25"/>
      <c r="C7" s="26" t="s">
        <v>2</v>
      </c>
      <c r="D7" s="26"/>
      <c r="E7" s="26"/>
      <c r="F7" s="26"/>
      <c r="G7" s="26"/>
      <c r="H7" s="26"/>
      <c r="I7" s="26"/>
      <c r="J7" s="26"/>
      <c r="K7" s="27"/>
      <c r="L7" s="28"/>
      <c r="N7" s="29">
        <v>1</v>
      </c>
      <c r="O7" s="5"/>
      <c r="P7" s="5"/>
      <c r="Q7" s="6"/>
    </row>
    <row r="8" spans="2:44" ht="28.9" customHeight="1" x14ac:dyDescent="0.25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3" t="s">
        <v>12</v>
      </c>
      <c r="L8" s="34"/>
      <c r="N8" s="35" t="s">
        <v>13</v>
      </c>
      <c r="O8" s="36" t="s">
        <v>14</v>
      </c>
      <c r="P8" s="36" t="str">
        <f>T8</f>
        <v>Change</v>
      </c>
      <c r="T8" s="37" t="str">
        <f>IF(N7=5,"Volume",IF(N7=2,"YTD",IF(N7=4,"YTD",IF(N7=6,"Value","Change"))))</f>
        <v>Change</v>
      </c>
      <c r="W8" t="s">
        <v>15</v>
      </c>
      <c r="X8" t="s">
        <v>16</v>
      </c>
      <c r="Y8" t="s">
        <v>17</v>
      </c>
      <c r="Z8" s="38" t="s">
        <v>18</v>
      </c>
      <c r="AA8" t="s">
        <v>19</v>
      </c>
      <c r="AB8" s="8" t="s">
        <v>20</v>
      </c>
      <c r="AC8" t="s">
        <v>21</v>
      </c>
      <c r="AD8" s="9" t="s">
        <v>22</v>
      </c>
      <c r="AF8" t="s">
        <v>23</v>
      </c>
      <c r="AK8" t="s">
        <v>24</v>
      </c>
      <c r="AM8" t="s">
        <v>25</v>
      </c>
      <c r="AO8" t="s">
        <v>26</v>
      </c>
      <c r="AQ8" t="s">
        <v>27</v>
      </c>
      <c r="AR8" t="s">
        <v>28</v>
      </c>
    </row>
    <row r="9" spans="2:44" x14ac:dyDescent="0.25">
      <c r="B9" s="39" t="s">
        <v>29</v>
      </c>
      <c r="C9" s="40">
        <v>2.06</v>
      </c>
      <c r="D9" s="40">
        <v>2.06</v>
      </c>
      <c r="E9" s="40">
        <v>2.06</v>
      </c>
      <c r="F9" s="41">
        <v>2.06</v>
      </c>
      <c r="G9" s="42">
        <v>0</v>
      </c>
      <c r="H9" s="42">
        <v>0</v>
      </c>
      <c r="I9" s="43">
        <v>640</v>
      </c>
      <c r="J9" s="44">
        <v>1371.9</v>
      </c>
      <c r="K9" s="45">
        <v>0.21176470588235308</v>
      </c>
      <c r="L9" s="46"/>
      <c r="N9" s="47" t="str">
        <f t="array" ref="N9:N18">IF(N7=1,AK9:AK18,IF(N7=2,AO9:AO18,IF(N7=3,AF9:AF18,IF(N7=4,AM9:AM18,IF(N7=5,AQ9:AQ18,IF(N7=6,AR9:AR18))))))</f>
        <v>LEARNAFRCA</v>
      </c>
      <c r="O9" s="48">
        <f t="shared" ref="O9:O18" si="0">VLOOKUP(N9,$B$9:$F$1048576,5,FALSE)</f>
        <v>3.3</v>
      </c>
      <c r="P9" s="49" t="str">
        <f>IF($T$8="change",ROUNDUP((T9*1),1)&amp;"%",IF($T$8="YTD",ROUNDUP((T9*100),0)&amp;"%",T9))</f>
        <v>10%</v>
      </c>
      <c r="T9" s="50">
        <f t="shared" ref="T9:T18" si="1">IF($T$8="Change",VLOOKUP(N9,$B$9:$H$1048576,7,FALSE),IF($T$8="YTD",VLOOKUP(N9,$B$9:$K$1048576,10,FALSE),IF($T$8="Volume",VLOOKUP(N9,$B$9:$J$1048576,8,FALSE),IF($T$8="value",VLOOKUP(N9,$B$9:$J$1048576,9,FALSE)))))</f>
        <v>9.9999999999999929</v>
      </c>
      <c r="V9" s="7" t="str">
        <f t="shared" ref="V9:V72" si="2">IF(ISTEXT(B9),B9,"")</f>
        <v>ABBEYBDS</v>
      </c>
      <c r="W9" s="51">
        <f t="shared" ref="W9:W72" si="3">IF(ISTEXT(B9),H9,"")</f>
        <v>0</v>
      </c>
      <c r="X9" s="51">
        <f t="shared" ref="X9:X72" si="4">IF(ISTEXT(B9),K9,"")</f>
        <v>0.21176470588235308</v>
      </c>
      <c r="Y9" s="52">
        <f t="shared" ref="Y9:Y72" si="5">IF(ISTEXT(B9),I9,"")</f>
        <v>640</v>
      </c>
      <c r="Z9" s="52">
        <f t="shared" ref="Z9:Z72" si="6">IF(ISTEXT(B9),J9,"")</f>
        <v>1371.9</v>
      </c>
      <c r="AA9" s="53">
        <f>IFERROR(RANK(W9,$W$9:$W$243,1)+COUNTIF(W9:W$243,W9)-1,"")</f>
        <v>98</v>
      </c>
      <c r="AB9" s="54">
        <f>IFERROR(RANK(X9,$X$9:$X$243,1)+COUNTIF(X9:X$243,X9)-1,"")</f>
        <v>39</v>
      </c>
      <c r="AC9" s="53">
        <f>IFERROR(RANK(Y9,$Y$9:$Y$243,1)+COUNTIF(Y9:Y$243,Y9)-1,"")</f>
        <v>5</v>
      </c>
      <c r="AD9" s="53">
        <f>IFERROR(RANK(Z9,$Z$9:$Z$243,1)+COUNTIF(Z9:Z$243,Z9)-1,"")</f>
        <v>5</v>
      </c>
      <c r="AE9" s="9">
        <v>1</v>
      </c>
      <c r="AF9" s="9" t="str">
        <f t="shared" ref="AF9:AF18" si="7">INDEX($V$9:$V$268,MATCH(AE9,$AA$9:$AA$268,0))</f>
        <v>MCNICHOLS</v>
      </c>
      <c r="AG9" s="55">
        <f>IFERROR(MAX(AA9:AA8704),"")</f>
        <v>114</v>
      </c>
      <c r="AH9" s="55">
        <f>MAX(AB9:AB8704)</f>
        <v>114</v>
      </c>
      <c r="AI9" s="55">
        <f>MAX(AC9:AC8704)</f>
        <v>114</v>
      </c>
      <c r="AJ9" s="55">
        <f>MAX(AD9:AD8704)</f>
        <v>114</v>
      </c>
      <c r="AK9" s="9" t="str">
        <f t="shared" ref="AK9:AK18" si="8">INDEX($V$9:$V$268,MATCH(AG9,$AA$9:$AA$268,0))</f>
        <v>LEARNAFRCA</v>
      </c>
      <c r="AM9" s="9" t="str">
        <f t="shared" ref="AM9:AM18" si="9">INDEX($V$9:$V$268,MATCH(AE9,$AB$9:$AB$268,0))</f>
        <v>ROYALEX</v>
      </c>
      <c r="AO9" s="9" t="str">
        <f t="shared" ref="AO9:AO18" si="10">INDEX($V$9:$V$268,MATCH(AH9,$AB$9:$AB$268,0))</f>
        <v>CWG</v>
      </c>
      <c r="AQ9" s="9" t="str">
        <f t="shared" ref="AQ9:AQ18" si="11">INDEX($V$9:$V$268,MATCH(AI9,$AC$9:$AC$268,0))</f>
        <v>UBA</v>
      </c>
      <c r="AR9" s="9" t="str">
        <f>INDEX($V$9:$V$268,MATCH(AJ9,$AD$9:$AD$268,0))</f>
        <v>UBA</v>
      </c>
    </row>
    <row r="10" spans="2:44" x14ac:dyDescent="0.25">
      <c r="B10" s="56" t="s">
        <v>30</v>
      </c>
      <c r="C10" s="40">
        <v>0.8</v>
      </c>
      <c r="D10" s="57">
        <v>0.8</v>
      </c>
      <c r="E10" s="57">
        <v>0.8</v>
      </c>
      <c r="F10" s="41">
        <v>0.8</v>
      </c>
      <c r="G10" s="42">
        <v>0</v>
      </c>
      <c r="H10" s="42">
        <v>0</v>
      </c>
      <c r="I10" s="58">
        <v>238177</v>
      </c>
      <c r="J10" s="59">
        <v>191003.43</v>
      </c>
      <c r="K10" s="45">
        <v>2.2000000000000002</v>
      </c>
      <c r="L10" s="46"/>
      <c r="N10" s="47" t="str">
        <v>DAARCOMM</v>
      </c>
      <c r="O10" s="60">
        <f t="shared" si="0"/>
        <v>0.23</v>
      </c>
      <c r="P10" s="49" t="str">
        <f t="shared" ref="P10:P18" si="12">IF($T$8="change",ROUNDUP((T10*1),1)&amp;"%",IF($T$8="YTD",ROUNDUP((T10*100),0)&amp;"%",T10))</f>
        <v>9.6%</v>
      </c>
      <c r="T10" s="50">
        <f t="shared" si="1"/>
        <v>9.5238095238095326</v>
      </c>
      <c r="V10" s="7" t="str">
        <f t="shared" si="2"/>
        <v>ABCTRANS</v>
      </c>
      <c r="W10" s="51">
        <f t="shared" si="3"/>
        <v>0</v>
      </c>
      <c r="X10" s="51">
        <f t="shared" si="4"/>
        <v>2.2000000000000002</v>
      </c>
      <c r="Y10" s="52">
        <f t="shared" si="5"/>
        <v>238177</v>
      </c>
      <c r="Z10" s="52">
        <f t="shared" si="6"/>
        <v>191003.43</v>
      </c>
      <c r="AA10" s="53">
        <f>IFERROR(RANK(W10,$W$9:$W$243,1)+COUNTIF(W10:W$243,W10)-1,"")</f>
        <v>97</v>
      </c>
      <c r="AB10" s="54">
        <f>IFERROR(RANK(X10,$X$9:$X$243,1)+COUNTIF(X10:X$243,X10)-1,"")</f>
        <v>101</v>
      </c>
      <c r="AC10" s="53">
        <f>IFERROR(RANK(Y10,$Y$9:$Y$243,1)+COUNTIF(Y10:Y$243,Y10)-1,"")</f>
        <v>51</v>
      </c>
      <c r="AD10" s="53">
        <f>IFERROR(RANK(Z10,$Z$9:$Z$243,1)+COUNTIF(Z10:Z$243,Z10)-1,"")</f>
        <v>24</v>
      </c>
      <c r="AE10" s="9">
        <v>2</v>
      </c>
      <c r="AF10" s="9" t="str">
        <f t="shared" si="7"/>
        <v>OMATEK</v>
      </c>
      <c r="AG10" s="55">
        <f t="shared" ref="AG10:AJ18" si="13">AG9-1</f>
        <v>113</v>
      </c>
      <c r="AH10" s="55">
        <f t="shared" si="13"/>
        <v>113</v>
      </c>
      <c r="AI10" s="55">
        <f t="shared" si="13"/>
        <v>113</v>
      </c>
      <c r="AJ10" s="55">
        <f t="shared" si="13"/>
        <v>113</v>
      </c>
      <c r="AK10" s="9" t="str">
        <f>INDEX($V$9:$V$268,MATCH(AG10,$AA$9:$AA$268,0))</f>
        <v>DAARCOMM</v>
      </c>
      <c r="AM10" s="9" t="str">
        <f t="shared" si="9"/>
        <v>CHAMPION</v>
      </c>
      <c r="AO10" s="9" t="str">
        <f t="shared" si="10"/>
        <v>MRS</v>
      </c>
      <c r="AQ10" s="9" t="str">
        <f t="shared" si="11"/>
        <v>FIDELITYBK</v>
      </c>
      <c r="AR10" s="9" t="str">
        <f t="shared" ref="AR10:AR18" si="14">INDEX($V$9:$V$243,MATCH(AJ10,$AD$9:$AD$243,0))</f>
        <v>GTCO</v>
      </c>
    </row>
    <row r="11" spans="2:44" x14ac:dyDescent="0.25">
      <c r="B11" s="56" t="s">
        <v>31</v>
      </c>
      <c r="C11" s="40">
        <v>1.75</v>
      </c>
      <c r="D11" s="57">
        <v>1.75</v>
      </c>
      <c r="E11" s="57">
        <v>1.75</v>
      </c>
      <c r="F11" s="41">
        <v>1.75</v>
      </c>
      <c r="G11" s="42">
        <v>0</v>
      </c>
      <c r="H11" s="42">
        <v>0</v>
      </c>
      <c r="I11" s="58">
        <v>7750</v>
      </c>
      <c r="J11" s="59">
        <v>13786</v>
      </c>
      <c r="K11" s="45">
        <v>0.35658914728682167</v>
      </c>
      <c r="L11" s="46"/>
      <c r="N11" s="47" t="str">
        <v>UPDC</v>
      </c>
      <c r="O11" s="48">
        <f t="shared" si="0"/>
        <v>1.35</v>
      </c>
      <c r="P11" s="49" t="str">
        <f t="shared" si="12"/>
        <v>8.1%</v>
      </c>
      <c r="T11" s="50">
        <f t="shared" si="1"/>
        <v>8.0000000000000071</v>
      </c>
      <c r="V11" s="7" t="str">
        <f t="shared" si="2"/>
        <v>ACADEMY</v>
      </c>
      <c r="W11" s="51">
        <f t="shared" si="3"/>
        <v>0</v>
      </c>
      <c r="X11" s="51">
        <f t="shared" si="4"/>
        <v>0.35658914728682167</v>
      </c>
      <c r="Y11" s="52">
        <f t="shared" si="5"/>
        <v>7750</v>
      </c>
      <c r="Z11" s="52">
        <f t="shared" si="6"/>
        <v>13786</v>
      </c>
      <c r="AA11" s="53">
        <f>IFERROR(RANK(W11,$W$9:$W$243,1)+COUNTIF(W11:W$243,W11)-1,"")</f>
        <v>96</v>
      </c>
      <c r="AB11" s="54">
        <f>IFERROR(RANK(X11,$X$9:$X$243,1)+COUNTIF(X11:X$243,X11)-1,"")</f>
        <v>53</v>
      </c>
      <c r="AC11" s="53">
        <f>IFERROR(RANK(Y11,$Y$9:$Y$243,1)+COUNTIF(Y11:Y$243,Y11)-1,"")</f>
        <v>10</v>
      </c>
      <c r="AD11" s="53">
        <f>IFERROR(RANK(Z11,$Z$9:$Z$243,1)+COUNTIF(Z11:Z$243,Z11)-1,"")</f>
        <v>6</v>
      </c>
      <c r="AE11" s="9">
        <v>3</v>
      </c>
      <c r="AF11" s="9" t="str">
        <f>INDEX($V$9:$V$268,MATCH(AE11,$AA$9:$AA$268,0))</f>
        <v>STANBIC</v>
      </c>
      <c r="AG11" s="55">
        <f t="shared" si="13"/>
        <v>112</v>
      </c>
      <c r="AH11" s="55">
        <f t="shared" si="13"/>
        <v>112</v>
      </c>
      <c r="AI11" s="55">
        <f t="shared" si="13"/>
        <v>112</v>
      </c>
      <c r="AJ11" s="55">
        <f t="shared" si="13"/>
        <v>112</v>
      </c>
      <c r="AK11" s="9" t="str">
        <f t="shared" si="8"/>
        <v>UPDC</v>
      </c>
      <c r="AM11" s="9" t="str">
        <f t="shared" si="9"/>
        <v>MULTIVERSE</v>
      </c>
      <c r="AO11" s="9" t="str">
        <f t="shared" si="10"/>
        <v>TRANSCOHOT</v>
      </c>
      <c r="AQ11" s="9" t="str">
        <f>INDEX($V$9:$V$268,MATCH(AI11,$AC$9:$AC$268,0))</f>
        <v>ACCESSCORP</v>
      </c>
      <c r="AR11" s="9" t="str">
        <f t="shared" si="14"/>
        <v>MTNN</v>
      </c>
    </row>
    <row r="12" spans="2:44" x14ac:dyDescent="0.25">
      <c r="B12" s="56" t="s">
        <v>32</v>
      </c>
      <c r="C12" s="40">
        <v>16.75</v>
      </c>
      <c r="D12" s="40">
        <v>16.8</v>
      </c>
      <c r="E12" s="40">
        <v>16.3</v>
      </c>
      <c r="F12" s="41">
        <v>16.350000000000001</v>
      </c>
      <c r="G12" s="42">
        <v>-0.39999999999999858</v>
      </c>
      <c r="H12" s="42">
        <v>-2.3880597014925287</v>
      </c>
      <c r="I12" s="58">
        <v>22173522</v>
      </c>
      <c r="J12" s="59">
        <v>364027717.60000002</v>
      </c>
      <c r="K12" s="45">
        <v>0.92352941176470615</v>
      </c>
      <c r="L12" s="46"/>
      <c r="N12" s="47" t="str">
        <v>THOMASWY</v>
      </c>
      <c r="O12" s="48">
        <f t="shared" si="0"/>
        <v>3.3</v>
      </c>
      <c r="P12" s="49" t="str">
        <f t="shared" si="12"/>
        <v>6.8%</v>
      </c>
      <c r="T12" s="50">
        <f t="shared" si="1"/>
        <v>6.7961165048543686</v>
      </c>
      <c r="V12" s="7" t="str">
        <f t="shared" si="2"/>
        <v>ACCESSCORP</v>
      </c>
      <c r="W12" s="51">
        <f t="shared" si="3"/>
        <v>-2.3880597014925287</v>
      </c>
      <c r="X12" s="51">
        <f t="shared" si="4"/>
        <v>0.92352941176470615</v>
      </c>
      <c r="Y12" s="52">
        <f t="shared" si="5"/>
        <v>22173522</v>
      </c>
      <c r="Z12" s="52">
        <f t="shared" si="6"/>
        <v>364027717.60000002</v>
      </c>
      <c r="AA12" s="53">
        <f>IFERROR(RANK(W12,$W$9:$W$243,1)+COUNTIF(W12:W$243,W12)-1,"")</f>
        <v>9</v>
      </c>
      <c r="AB12" s="54">
        <f>IFERROR(RANK(X12,$X$9:$X$243,1)+COUNTIF(X12:X$243,X12)-1,"")</f>
        <v>78</v>
      </c>
      <c r="AC12" s="53">
        <f>IFERROR(RANK(Y12,$Y$9:$Y$243,1)+COUNTIF(Y12:Y$243,Y12)-1,"")</f>
        <v>112</v>
      </c>
      <c r="AD12" s="53">
        <f>IFERROR(RANK(Z12,$Z$9:$Z$243,1)+COUNTIF(Z12:Z$243,Z12)-1,"")</f>
        <v>111</v>
      </c>
      <c r="AE12" s="9">
        <v>4</v>
      </c>
      <c r="AF12" s="9" t="str">
        <f t="shared" si="7"/>
        <v>CHAMPION</v>
      </c>
      <c r="AG12" s="55">
        <f t="shared" si="13"/>
        <v>111</v>
      </c>
      <c r="AH12" s="55">
        <f t="shared" si="13"/>
        <v>111</v>
      </c>
      <c r="AI12" s="55">
        <f t="shared" si="13"/>
        <v>111</v>
      </c>
      <c r="AJ12" s="55">
        <f t="shared" si="13"/>
        <v>111</v>
      </c>
      <c r="AK12" s="9" t="str">
        <f t="shared" si="8"/>
        <v>THOMASWY</v>
      </c>
      <c r="AM12" s="9" t="str">
        <f t="shared" si="9"/>
        <v>AIRTELAFRI</v>
      </c>
      <c r="AO12" s="9" t="str">
        <f t="shared" si="10"/>
        <v>CHAMS</v>
      </c>
      <c r="AQ12" s="9" t="str">
        <f t="shared" si="11"/>
        <v>TRANSCORP</v>
      </c>
      <c r="AR12" s="9" t="str">
        <f t="shared" si="14"/>
        <v>ACCESSCORP</v>
      </c>
    </row>
    <row r="13" spans="2:44" x14ac:dyDescent="0.25">
      <c r="B13" s="56" t="s">
        <v>33</v>
      </c>
      <c r="C13" s="40">
        <v>6.5</v>
      </c>
      <c r="D13" s="57">
        <v>6.5</v>
      </c>
      <c r="E13" s="57">
        <v>6.5</v>
      </c>
      <c r="F13" s="41">
        <v>6.5</v>
      </c>
      <c r="G13" s="42">
        <v>0</v>
      </c>
      <c r="H13" s="42">
        <v>0</v>
      </c>
      <c r="I13" s="58">
        <v>345380</v>
      </c>
      <c r="J13" s="59">
        <v>2251170.15</v>
      </c>
      <c r="K13" s="45">
        <v>8.3333333333333259E-2</v>
      </c>
      <c r="L13" s="46"/>
      <c r="N13" s="47" t="str">
        <v>SUNUASSUR</v>
      </c>
      <c r="O13" s="48">
        <f t="shared" si="0"/>
        <v>1.1200000000000001</v>
      </c>
      <c r="P13" s="49" t="str">
        <f t="shared" si="12"/>
        <v>6.7%</v>
      </c>
      <c r="T13" s="50">
        <f t="shared" si="1"/>
        <v>6.6666666666666723</v>
      </c>
      <c r="V13" s="7" t="str">
        <f t="shared" si="2"/>
        <v>AFRIPRUD</v>
      </c>
      <c r="W13" s="51">
        <f t="shared" si="3"/>
        <v>0</v>
      </c>
      <c r="X13" s="51">
        <f t="shared" si="4"/>
        <v>8.3333333333333259E-2</v>
      </c>
      <c r="Y13" s="52">
        <f t="shared" si="5"/>
        <v>345380</v>
      </c>
      <c r="Z13" s="52">
        <f t="shared" si="6"/>
        <v>2251170.15</v>
      </c>
      <c r="AA13" s="53">
        <f>IFERROR(RANK(W13,$W$9:$W$243,1)+COUNTIF(W13:W$243,W13)-1,"")</f>
        <v>95</v>
      </c>
      <c r="AB13" s="54">
        <f>IFERROR(RANK(X13,$X$9:$X$243,1)+COUNTIF(X13:X$243,X13)-1,"")</f>
        <v>16</v>
      </c>
      <c r="AC13" s="53">
        <f>IFERROR(RANK(Y13,$Y$9:$Y$243,1)+COUNTIF(Y13:Y$243,Y13)-1,"")</f>
        <v>58</v>
      </c>
      <c r="AD13" s="53">
        <f>IFERROR(RANK(Z13,$Z$9:$Z$243,1)+COUNTIF(Z13:Z$243,Z13)-1,"")</f>
        <v>60</v>
      </c>
      <c r="AE13" s="9">
        <v>5</v>
      </c>
      <c r="AF13" s="9" t="str">
        <f t="shared" si="7"/>
        <v>IKEJAHOTEL</v>
      </c>
      <c r="AG13" s="55">
        <f t="shared" si="13"/>
        <v>110</v>
      </c>
      <c r="AH13" s="55">
        <f t="shared" si="13"/>
        <v>110</v>
      </c>
      <c r="AI13" s="55">
        <f t="shared" si="13"/>
        <v>110</v>
      </c>
      <c r="AJ13" s="55">
        <f t="shared" si="13"/>
        <v>110</v>
      </c>
      <c r="AK13" s="9" t="str">
        <f t="shared" si="8"/>
        <v>SUNUASSUR</v>
      </c>
      <c r="AM13" s="9" t="str">
        <f t="shared" si="9"/>
        <v>NGXGROUP</v>
      </c>
      <c r="AO13" s="9" t="str">
        <f t="shared" si="10"/>
        <v>FTNCOCOA</v>
      </c>
      <c r="AQ13" s="9" t="str">
        <f t="shared" si="11"/>
        <v>ELLAHLAKES</v>
      </c>
      <c r="AR13" s="9" t="str">
        <f t="shared" si="14"/>
        <v>SEPLAT</v>
      </c>
    </row>
    <row r="14" spans="2:44" x14ac:dyDescent="0.25">
      <c r="B14" s="56" t="s">
        <v>34</v>
      </c>
      <c r="C14" s="40">
        <v>0.7</v>
      </c>
      <c r="D14" s="40">
        <v>0.71</v>
      </c>
      <c r="E14" s="40">
        <v>0.67</v>
      </c>
      <c r="F14" s="41">
        <v>0.67</v>
      </c>
      <c r="G14" s="42">
        <v>-2.9999999999999916E-2</v>
      </c>
      <c r="H14" s="42">
        <v>-4.285714285714274</v>
      </c>
      <c r="I14" s="58">
        <v>7656600</v>
      </c>
      <c r="J14" s="59">
        <v>5220870.09</v>
      </c>
      <c r="K14" s="45">
        <v>0.13559322033898313</v>
      </c>
      <c r="L14" s="46"/>
      <c r="N14" s="47" t="str">
        <v>CHAMS</v>
      </c>
      <c r="O14" s="48">
        <f t="shared" si="0"/>
        <v>1.5</v>
      </c>
      <c r="P14" s="49" t="str">
        <f t="shared" si="12"/>
        <v>4.9%</v>
      </c>
      <c r="T14" s="50">
        <f t="shared" si="1"/>
        <v>4.8951048951048994</v>
      </c>
      <c r="V14" s="7" t="str">
        <f t="shared" si="2"/>
        <v>AIICO</v>
      </c>
      <c r="W14" s="51">
        <f t="shared" si="3"/>
        <v>-4.285714285714274</v>
      </c>
      <c r="X14" s="51">
        <f t="shared" si="4"/>
        <v>0.13559322033898313</v>
      </c>
      <c r="Y14" s="52">
        <f t="shared" si="5"/>
        <v>7656600</v>
      </c>
      <c r="Z14" s="52">
        <f t="shared" si="6"/>
        <v>5220870.09</v>
      </c>
      <c r="AA14" s="53">
        <f>IFERROR(RANK(W14,$W$9:$W$243,1)+COUNTIF(W14:W$243,W14)-1,"")</f>
        <v>7</v>
      </c>
      <c r="AB14" s="54">
        <f>IFERROR(RANK(X14,$X$9:$X$243,1)+COUNTIF(X14:X$243,X14)-1,"")</f>
        <v>26</v>
      </c>
      <c r="AC14" s="53">
        <f>IFERROR(RANK(Y14,$Y$9:$Y$243,1)+COUNTIF(Y14:Y$243,Y14)-1,"")</f>
        <v>104</v>
      </c>
      <c r="AD14" s="53">
        <f>IFERROR(RANK(Z14,$Z$9:$Z$243,1)+COUNTIF(Z14:Z$243,Z14)-1,"")</f>
        <v>74</v>
      </c>
      <c r="AE14" s="9">
        <v>6</v>
      </c>
      <c r="AF14" s="9" t="str">
        <f t="shared" si="7"/>
        <v>LASACO</v>
      </c>
      <c r="AG14" s="55">
        <f t="shared" si="13"/>
        <v>109</v>
      </c>
      <c r="AH14" s="55">
        <f t="shared" si="13"/>
        <v>109</v>
      </c>
      <c r="AI14" s="55">
        <f t="shared" si="13"/>
        <v>109</v>
      </c>
      <c r="AJ14" s="55">
        <f t="shared" si="13"/>
        <v>109</v>
      </c>
      <c r="AK14" s="9" t="str">
        <f t="shared" si="8"/>
        <v>CHAMS</v>
      </c>
      <c r="AM14" s="9" t="str">
        <f t="shared" si="9"/>
        <v>NB</v>
      </c>
      <c r="AO14" s="9" t="str">
        <f t="shared" si="10"/>
        <v>TRANSCORP</v>
      </c>
      <c r="AQ14" s="9" t="str">
        <f t="shared" si="11"/>
        <v>UNIVINSURE</v>
      </c>
      <c r="AR14" s="9" t="str">
        <f t="shared" si="14"/>
        <v>FIDELITYBK</v>
      </c>
    </row>
    <row r="15" spans="2:44" x14ac:dyDescent="0.25">
      <c r="B15" s="56" t="s">
        <v>35</v>
      </c>
      <c r="C15" s="40">
        <v>1400.1</v>
      </c>
      <c r="D15" s="57">
        <v>1400.1</v>
      </c>
      <c r="E15" s="57">
        <v>1400.1</v>
      </c>
      <c r="F15" s="41">
        <v>1400.1</v>
      </c>
      <c r="G15" s="42">
        <v>0</v>
      </c>
      <c r="H15" s="42">
        <v>0</v>
      </c>
      <c r="I15" s="58">
        <v>1799</v>
      </c>
      <c r="J15" s="59">
        <v>2770639.9</v>
      </c>
      <c r="K15" s="45">
        <v>-0.14366972477064222</v>
      </c>
      <c r="L15" s="46"/>
      <c r="N15" s="47" t="str">
        <v>UNIVINSURE</v>
      </c>
      <c r="O15" s="48">
        <f t="shared" si="0"/>
        <v>0.24</v>
      </c>
      <c r="P15" s="49" t="str">
        <f t="shared" si="12"/>
        <v>4.4%</v>
      </c>
      <c r="T15" s="50">
        <f t="shared" si="1"/>
        <v>4.3478260869565135</v>
      </c>
      <c r="V15" s="7" t="str">
        <f t="shared" si="2"/>
        <v>AIRTELAFRI</v>
      </c>
      <c r="W15" s="51">
        <f t="shared" si="3"/>
        <v>0</v>
      </c>
      <c r="X15" s="51">
        <f t="shared" si="4"/>
        <v>-0.14366972477064222</v>
      </c>
      <c r="Y15" s="52">
        <f t="shared" si="5"/>
        <v>1799</v>
      </c>
      <c r="Z15" s="52">
        <f t="shared" si="6"/>
        <v>2770639.9</v>
      </c>
      <c r="AA15" s="53">
        <f>IFERROR(RANK(W15,$W$9:$W$243,1)+COUNTIF(W15:W$243,W15)-1,"")</f>
        <v>94</v>
      </c>
      <c r="AB15" s="54">
        <f>IFERROR(RANK(X15,$X$9:$X$243,1)+COUNTIF(X15:X$243,X15)-1,"")</f>
        <v>4</v>
      </c>
      <c r="AC15" s="53">
        <f>IFERROR(RANK(Y15,$Y$9:$Y$243,1)+COUNTIF(Y15:Y$243,Y15)-1,"")</f>
        <v>7</v>
      </c>
      <c r="AD15" s="53">
        <f>IFERROR(RANK(Z15,$Z$9:$Z$243,1)+COUNTIF(Z15:Z$243,Z15)-1,"")</f>
        <v>68</v>
      </c>
      <c r="AE15" s="9">
        <v>7</v>
      </c>
      <c r="AF15" s="9" t="str">
        <f t="shared" si="7"/>
        <v>AIICO</v>
      </c>
      <c r="AG15" s="55">
        <f t="shared" si="13"/>
        <v>108</v>
      </c>
      <c r="AH15" s="55">
        <f t="shared" si="13"/>
        <v>108</v>
      </c>
      <c r="AI15" s="55">
        <f t="shared" si="13"/>
        <v>108</v>
      </c>
      <c r="AJ15" s="55">
        <f t="shared" si="13"/>
        <v>108</v>
      </c>
      <c r="AK15" s="9" t="str">
        <f t="shared" si="8"/>
        <v>UNIVINSURE</v>
      </c>
      <c r="AM15" s="9" t="str">
        <f t="shared" si="9"/>
        <v>NESTLE</v>
      </c>
      <c r="AO15" s="9" t="str">
        <f t="shared" si="10"/>
        <v>NASCON</v>
      </c>
      <c r="AQ15" s="9" t="str">
        <f t="shared" si="11"/>
        <v>CHAMS</v>
      </c>
      <c r="AR15" s="9" t="str">
        <f t="shared" si="14"/>
        <v>NESTLE</v>
      </c>
    </row>
    <row r="16" spans="2:44" x14ac:dyDescent="0.25">
      <c r="B16" s="56" t="s">
        <v>36</v>
      </c>
      <c r="C16" s="40">
        <v>12</v>
      </c>
      <c r="D16" s="40">
        <v>12</v>
      </c>
      <c r="E16" s="40">
        <v>12</v>
      </c>
      <c r="F16" s="41">
        <v>12</v>
      </c>
      <c r="G16" s="42">
        <v>0</v>
      </c>
      <c r="H16" s="42">
        <v>0</v>
      </c>
      <c r="I16" s="58">
        <v>7743</v>
      </c>
      <c r="J16" s="59">
        <v>88808.1</v>
      </c>
      <c r="K16" s="45">
        <v>1</v>
      </c>
      <c r="L16" s="46"/>
      <c r="N16" s="47" t="str">
        <v>GUINEAINS</v>
      </c>
      <c r="O16" s="48">
        <f t="shared" si="0"/>
        <v>0.25</v>
      </c>
      <c r="P16" s="49" t="str">
        <f t="shared" si="12"/>
        <v>4.2%</v>
      </c>
      <c r="T16" s="50">
        <f t="shared" si="1"/>
        <v>4.1666666666666705</v>
      </c>
      <c r="V16" s="7" t="str">
        <f t="shared" si="2"/>
        <v>BERGER</v>
      </c>
      <c r="W16" s="51">
        <f t="shared" si="3"/>
        <v>0</v>
      </c>
      <c r="X16" s="51">
        <f t="shared" si="4"/>
        <v>1</v>
      </c>
      <c r="Y16" s="52">
        <f t="shared" si="5"/>
        <v>7743</v>
      </c>
      <c r="Z16" s="52">
        <f t="shared" si="6"/>
        <v>88808.1</v>
      </c>
      <c r="AA16" s="53">
        <f>IFERROR(RANK(W16,$W$9:$W$243,1)+COUNTIF(W16:W$243,W16)-1,"")</f>
        <v>93</v>
      </c>
      <c r="AB16" s="54">
        <f>IFERROR(RANK(X16,$X$9:$X$243,1)+COUNTIF(X16:X$243,X16)-1,"")</f>
        <v>83</v>
      </c>
      <c r="AC16" s="53">
        <f>IFERROR(RANK(Y16,$Y$9:$Y$243,1)+COUNTIF(Y16:Y$243,Y16)-1,"")</f>
        <v>9</v>
      </c>
      <c r="AD16" s="53">
        <f>IFERROR(RANK(Z16,$Z$9:$Z$243,1)+COUNTIF(Z16:Z$243,Z16)-1,"")</f>
        <v>17</v>
      </c>
      <c r="AE16" s="9">
        <v>8</v>
      </c>
      <c r="AF16" s="9" t="str">
        <f t="shared" si="7"/>
        <v>FIDELITYBK</v>
      </c>
      <c r="AG16" s="55">
        <f t="shared" si="13"/>
        <v>107</v>
      </c>
      <c r="AH16" s="55">
        <f t="shared" si="13"/>
        <v>107</v>
      </c>
      <c r="AI16" s="55">
        <f t="shared" si="13"/>
        <v>107</v>
      </c>
      <c r="AJ16" s="55">
        <f t="shared" si="13"/>
        <v>107</v>
      </c>
      <c r="AK16" s="9" t="str">
        <f t="shared" si="8"/>
        <v>GUINEAINS</v>
      </c>
      <c r="AM16" s="9" t="str">
        <f t="shared" si="9"/>
        <v>GUINNESS</v>
      </c>
      <c r="AO16" s="9" t="str">
        <f t="shared" si="10"/>
        <v>SKYAVN</v>
      </c>
      <c r="AQ16" s="9" t="str">
        <f t="shared" si="11"/>
        <v>GTCO</v>
      </c>
      <c r="AR16" s="9" t="str">
        <f t="shared" si="14"/>
        <v>FBNH</v>
      </c>
    </row>
    <row r="17" spans="2:44" x14ac:dyDescent="0.25">
      <c r="B17" s="56" t="s">
        <v>37</v>
      </c>
      <c r="C17" s="40">
        <v>66.95</v>
      </c>
      <c r="D17" s="40">
        <v>66.95</v>
      </c>
      <c r="E17" s="40">
        <v>66.95</v>
      </c>
      <c r="F17" s="41">
        <v>66.95</v>
      </c>
      <c r="G17" s="42">
        <v>0</v>
      </c>
      <c r="H17" s="42">
        <v>0</v>
      </c>
      <c r="I17" s="58">
        <v>417</v>
      </c>
      <c r="J17" s="59">
        <v>25145.1</v>
      </c>
      <c r="K17" s="45">
        <v>0.69065656565656575</v>
      </c>
      <c r="L17" s="46"/>
      <c r="N17" s="47" t="str">
        <v>NSLTECH</v>
      </c>
      <c r="O17" s="48">
        <f t="shared" si="0"/>
        <v>0.3</v>
      </c>
      <c r="P17" s="49" t="str">
        <f t="shared" si="12"/>
        <v>3.5%</v>
      </c>
      <c r="T17" s="50">
        <f t="shared" si="1"/>
        <v>3.4482758620689689</v>
      </c>
      <c r="V17" s="7" t="str">
        <f t="shared" si="2"/>
        <v>BETAGLAS</v>
      </c>
      <c r="W17" s="51">
        <f t="shared" si="3"/>
        <v>0</v>
      </c>
      <c r="X17" s="51">
        <f t="shared" si="4"/>
        <v>0.69065656565656575</v>
      </c>
      <c r="Y17" s="52">
        <f t="shared" si="5"/>
        <v>417</v>
      </c>
      <c r="Z17" s="52">
        <f t="shared" si="6"/>
        <v>25145.1</v>
      </c>
      <c r="AA17" s="53">
        <f>IFERROR(RANK(W17,$W$9:$W$243,1)+COUNTIF(W17:W$243,W17)-1,"")</f>
        <v>92</v>
      </c>
      <c r="AB17" s="54">
        <f>IFERROR(RANK(X17,$X$9:$X$243,1)+COUNTIF(X17:X$243,X17)-1,"")</f>
        <v>72</v>
      </c>
      <c r="AC17" s="53">
        <f>IFERROR(RANK(Y17,$Y$9:$Y$243,1)+COUNTIF(Y17:Y$243,Y17)-1,"")</f>
        <v>3</v>
      </c>
      <c r="AD17" s="53">
        <f>IFERROR(RANK(Z17,$Z$9:$Z$243,1)+COUNTIF(Z17:Z$243,Z17)-1,"")</f>
        <v>9</v>
      </c>
      <c r="AE17" s="9">
        <v>9</v>
      </c>
      <c r="AF17" s="9" t="str">
        <f t="shared" si="7"/>
        <v>ACCESSCORP</v>
      </c>
      <c r="AG17" s="55">
        <f t="shared" si="13"/>
        <v>106</v>
      </c>
      <c r="AH17" s="55">
        <f t="shared" si="13"/>
        <v>106</v>
      </c>
      <c r="AI17" s="55">
        <f t="shared" si="13"/>
        <v>106</v>
      </c>
      <c r="AJ17" s="55">
        <f t="shared" si="13"/>
        <v>106</v>
      </c>
      <c r="AK17" s="9" t="str">
        <f t="shared" si="8"/>
        <v>NSLTECH</v>
      </c>
      <c r="AM17" s="9" t="str">
        <f t="shared" si="9"/>
        <v>INTBREW</v>
      </c>
      <c r="AO17" s="9" t="str">
        <f t="shared" si="10"/>
        <v>DANGSUGAR</v>
      </c>
      <c r="AQ17" s="9" t="str">
        <f t="shared" si="11"/>
        <v>FBNH</v>
      </c>
      <c r="AR17" s="9" t="str">
        <f t="shared" si="14"/>
        <v>ZENITHBANK</v>
      </c>
    </row>
    <row r="18" spans="2:44" x14ac:dyDescent="0.25">
      <c r="B18" s="56" t="s">
        <v>38</v>
      </c>
      <c r="C18" s="40">
        <v>105.8</v>
      </c>
      <c r="D18" s="40">
        <v>105.8</v>
      </c>
      <c r="E18" s="40">
        <v>105.8</v>
      </c>
      <c r="F18" s="41">
        <v>105.8</v>
      </c>
      <c r="G18" s="42">
        <v>0</v>
      </c>
      <c r="H18" s="42">
        <v>0</v>
      </c>
      <c r="I18" s="58">
        <v>315462</v>
      </c>
      <c r="J18" s="59">
        <v>30595929.899999999</v>
      </c>
      <c r="K18" s="45">
        <v>8.2352941176470518E-2</v>
      </c>
      <c r="L18" s="46"/>
      <c r="N18" s="47" t="str">
        <v>FIDSON</v>
      </c>
      <c r="O18" s="48">
        <f t="shared" si="0"/>
        <v>14.99</v>
      </c>
      <c r="P18" s="49" t="str">
        <f t="shared" si="12"/>
        <v>2.7%</v>
      </c>
      <c r="T18" s="50">
        <f t="shared" si="1"/>
        <v>2.6712328767123328</v>
      </c>
      <c r="V18" s="7" t="str">
        <f t="shared" si="2"/>
        <v>BUACEMENT</v>
      </c>
      <c r="W18" s="51">
        <f t="shared" si="3"/>
        <v>0</v>
      </c>
      <c r="X18" s="51">
        <f t="shared" si="4"/>
        <v>8.2352941176470518E-2</v>
      </c>
      <c r="Y18" s="52">
        <f t="shared" si="5"/>
        <v>315462</v>
      </c>
      <c r="Z18" s="52">
        <f t="shared" si="6"/>
        <v>30595929.899999999</v>
      </c>
      <c r="AA18" s="53">
        <f>IFERROR(RANK(W18,$W$9:$W$243,1)+COUNTIF(W18:W$243,W18)-1,"")</f>
        <v>91</v>
      </c>
      <c r="AB18" s="54">
        <f>IFERROR(RANK(X18,$X$9:$X$243,1)+COUNTIF(X18:X$243,X18)-1,"")</f>
        <v>15</v>
      </c>
      <c r="AC18" s="53">
        <f>IFERROR(RANK(Y18,$Y$9:$Y$243,1)+COUNTIF(Y18:Y$243,Y18)-1,"")</f>
        <v>56</v>
      </c>
      <c r="AD18" s="53">
        <f>IFERROR(RANK(Z18,$Z$9:$Z$243,1)+COUNTIF(Z18:Z$243,Z18)-1,"")</f>
        <v>92</v>
      </c>
      <c r="AE18" s="9">
        <v>10</v>
      </c>
      <c r="AF18" s="9" t="str">
        <f t="shared" si="7"/>
        <v>NB</v>
      </c>
      <c r="AG18" s="55">
        <f t="shared" si="13"/>
        <v>105</v>
      </c>
      <c r="AH18" s="55">
        <f t="shared" si="13"/>
        <v>105</v>
      </c>
      <c r="AI18" s="55">
        <f t="shared" si="13"/>
        <v>105</v>
      </c>
      <c r="AJ18" s="55">
        <f t="shared" si="13"/>
        <v>105</v>
      </c>
      <c r="AK18" s="9" t="str">
        <f t="shared" si="8"/>
        <v>FIDSON</v>
      </c>
      <c r="AM18" s="9" t="str">
        <f t="shared" si="9"/>
        <v>VFDGROUP</v>
      </c>
      <c r="AO18" s="9" t="str">
        <f t="shared" si="10"/>
        <v>SUNUASSUR</v>
      </c>
      <c r="AQ18" s="9" t="str">
        <f t="shared" si="11"/>
        <v>FCMB</v>
      </c>
      <c r="AR18" s="9" t="str">
        <f t="shared" si="14"/>
        <v>TRANSCORP</v>
      </c>
    </row>
    <row r="19" spans="2:44" x14ac:dyDescent="0.25">
      <c r="B19" s="56" t="s">
        <v>39</v>
      </c>
      <c r="C19" s="40">
        <v>202.8</v>
      </c>
      <c r="D19" s="40">
        <v>202.8</v>
      </c>
      <c r="E19" s="40">
        <v>202.8</v>
      </c>
      <c r="F19" s="41">
        <v>202.8</v>
      </c>
      <c r="G19" s="42">
        <v>0</v>
      </c>
      <c r="H19" s="42">
        <v>0</v>
      </c>
      <c r="I19" s="58">
        <v>92150</v>
      </c>
      <c r="J19" s="59">
        <v>17852397</v>
      </c>
      <c r="K19" s="45">
        <v>2.12</v>
      </c>
      <c r="L19" s="46"/>
      <c r="P19" s="61"/>
      <c r="V19" s="7" t="str">
        <f t="shared" si="2"/>
        <v>BUAFOODS</v>
      </c>
      <c r="W19" s="51">
        <f t="shared" si="3"/>
        <v>0</v>
      </c>
      <c r="X19" s="51">
        <f t="shared" si="4"/>
        <v>2.12</v>
      </c>
      <c r="Y19" s="52">
        <f t="shared" si="5"/>
        <v>92150</v>
      </c>
      <c r="Z19" s="52">
        <f t="shared" si="6"/>
        <v>17852397</v>
      </c>
      <c r="AA19" s="53">
        <f>IFERROR(RANK(W19,$W$9:$W$243,1)+COUNTIF(W19:W$243,W19)-1,"")</f>
        <v>90</v>
      </c>
      <c r="AB19" s="54">
        <f>IFERROR(RANK(X19,$X$9:$X$243,1)+COUNTIF(X19:X$243,X19)-1,"")</f>
        <v>100</v>
      </c>
      <c r="AC19" s="53">
        <f>IFERROR(RANK(Y19,$Y$9:$Y$243,1)+COUNTIF(Y19:Y$243,Y19)-1,"")</f>
        <v>34</v>
      </c>
      <c r="AD19" s="53">
        <f>IFERROR(RANK(Z19,$Z$9:$Z$243,1)+COUNTIF(Z19:Z$243,Z19)-1,"")</f>
        <v>86</v>
      </c>
    </row>
    <row r="20" spans="2:44" x14ac:dyDescent="0.25">
      <c r="B20" s="56" t="s">
        <v>40</v>
      </c>
      <c r="C20" s="40">
        <v>14</v>
      </c>
      <c r="D20" s="40">
        <v>14</v>
      </c>
      <c r="E20" s="40">
        <v>14</v>
      </c>
      <c r="F20" s="41">
        <v>14</v>
      </c>
      <c r="G20" s="42">
        <v>0</v>
      </c>
      <c r="H20" s="42">
        <v>0</v>
      </c>
      <c r="I20" s="58">
        <v>67967</v>
      </c>
      <c r="J20" s="59">
        <v>960217.2</v>
      </c>
      <c r="K20" s="45">
        <v>0.17647058823529416</v>
      </c>
      <c r="L20" s="46"/>
      <c r="N20" s="62" t="s">
        <v>41</v>
      </c>
      <c r="O20" s="62" t="s">
        <v>42</v>
      </c>
      <c r="P20" s="62" t="s">
        <v>43</v>
      </c>
      <c r="Q20" s="62" t="s">
        <v>44</v>
      </c>
      <c r="V20" s="7" t="str">
        <f t="shared" si="2"/>
        <v>CADBURY</v>
      </c>
      <c r="W20" s="51">
        <f t="shared" si="3"/>
        <v>0</v>
      </c>
      <c r="X20" s="51">
        <f t="shared" si="4"/>
        <v>0.17647058823529416</v>
      </c>
      <c r="Y20" s="52">
        <f t="shared" si="5"/>
        <v>67967</v>
      </c>
      <c r="Z20" s="52">
        <f t="shared" si="6"/>
        <v>960217.2</v>
      </c>
      <c r="AA20" s="53">
        <f>IFERROR(RANK(W20,$W$9:$W$243,1)+COUNTIF(W20:W$243,W20)-1,"")</f>
        <v>89</v>
      </c>
      <c r="AB20" s="54">
        <f>IFERROR(RANK(X20,$X$9:$X$243,1)+COUNTIF(X20:X$243,X20)-1,"")</f>
        <v>34</v>
      </c>
      <c r="AC20" s="53">
        <f>IFERROR(RANK(Y20,$Y$9:$Y$243,1)+COUNTIF(Y20:Y$243,Y20)-1,"")</f>
        <v>26</v>
      </c>
      <c r="AD20" s="53">
        <f>IFERROR(RANK(Z20,$Z$9:$Z$243,1)+COUNTIF(Z20:Z$243,Z20)-1,"")</f>
        <v>44</v>
      </c>
    </row>
    <row r="21" spans="2:44" x14ac:dyDescent="0.25">
      <c r="B21" s="56" t="s">
        <v>45</v>
      </c>
      <c r="C21" s="40">
        <v>21.2</v>
      </c>
      <c r="D21" s="57">
        <v>21.2</v>
      </c>
      <c r="E21" s="57">
        <v>21.2</v>
      </c>
      <c r="F21" s="41">
        <v>21.2</v>
      </c>
      <c r="G21" s="42">
        <v>0</v>
      </c>
      <c r="H21" s="42">
        <v>0</v>
      </c>
      <c r="I21" s="58">
        <v>130974</v>
      </c>
      <c r="J21" s="59">
        <v>2891232.1</v>
      </c>
      <c r="K21" s="45">
        <v>0.1910112359550562</v>
      </c>
      <c r="L21" s="46"/>
      <c r="N21" s="63">
        <f>COUNTIF($H$9:$H$118,"&gt;0.00")</f>
        <v>16</v>
      </c>
      <c r="O21" s="63">
        <f>COUNTIF($H$9:$H$112,"&lt;0.00")</f>
        <v>24</v>
      </c>
      <c r="P21" s="63">
        <f>COUNTIF($H$9:$H$112,"=0.00")</f>
        <v>65</v>
      </c>
      <c r="Q21" s="64">
        <f>N21/O21</f>
        <v>0.66666666666666663</v>
      </c>
      <c r="V21" s="7" t="str">
        <f t="shared" si="2"/>
        <v>CAP</v>
      </c>
      <c r="W21" s="51">
        <f t="shared" si="3"/>
        <v>0</v>
      </c>
      <c r="X21" s="51">
        <f t="shared" si="4"/>
        <v>0.1910112359550562</v>
      </c>
      <c r="Y21" s="52">
        <f t="shared" si="5"/>
        <v>130974</v>
      </c>
      <c r="Z21" s="52">
        <f t="shared" si="6"/>
        <v>2891232.1</v>
      </c>
      <c r="AA21" s="53">
        <f>IFERROR(RANK(W21,$W$9:$W$243,1)+COUNTIF(W21:W$243,W21)-1,"")</f>
        <v>88</v>
      </c>
      <c r="AB21" s="54">
        <f>IFERROR(RANK(X21,$X$9:$X$243,1)+COUNTIF(X21:X$243,X21)-1,"")</f>
        <v>36</v>
      </c>
      <c r="AC21" s="53">
        <f>IFERROR(RANK(Y21,$Y$9:$Y$243,1)+COUNTIF(Y21:Y$243,Y21)-1,"")</f>
        <v>42</v>
      </c>
      <c r="AD21" s="53">
        <f>IFERROR(RANK(Z21,$Z$9:$Z$243,1)+COUNTIF(Z21:Z$243,Z21)-1,"")</f>
        <v>71</v>
      </c>
    </row>
    <row r="22" spans="2:44" x14ac:dyDescent="0.25">
      <c r="B22" s="56" t="s">
        <v>46</v>
      </c>
      <c r="C22" s="40">
        <v>3.02</v>
      </c>
      <c r="D22" s="57">
        <v>3.02</v>
      </c>
      <c r="E22" s="57">
        <v>3.02</v>
      </c>
      <c r="F22" s="41">
        <v>3.02</v>
      </c>
      <c r="G22" s="42">
        <v>0</v>
      </c>
      <c r="H22" s="42">
        <v>0</v>
      </c>
      <c r="I22" s="58">
        <v>99</v>
      </c>
      <c r="J22" s="59">
        <v>328.68</v>
      </c>
      <c r="K22" s="45">
        <v>9.4202898550724834E-2</v>
      </c>
      <c r="L22" s="46"/>
      <c r="V22" s="7" t="str">
        <f t="shared" si="2"/>
        <v>CAPHOTEL</v>
      </c>
      <c r="W22" s="51">
        <f t="shared" si="3"/>
        <v>0</v>
      </c>
      <c r="X22" s="51">
        <f t="shared" si="4"/>
        <v>9.4202898550724834E-2</v>
      </c>
      <c r="Y22" s="52">
        <f t="shared" si="5"/>
        <v>99</v>
      </c>
      <c r="Z22" s="52">
        <f t="shared" si="6"/>
        <v>328.68</v>
      </c>
      <c r="AA22" s="53">
        <f>IFERROR(RANK(W22,$W$9:$W$243,1)+COUNTIF(W22:W$243,W22)-1,"")</f>
        <v>87</v>
      </c>
      <c r="AB22" s="54">
        <f>IFERROR(RANK(X22,$X$9:$X$243,1)+COUNTIF(X22:X$243,X22)-1,"")</f>
        <v>21</v>
      </c>
      <c r="AC22" s="53">
        <f>IFERROR(RANK(Y22,$Y$9:$Y$243,1)+COUNTIF(Y22:Y$243,Y22)-1,"")</f>
        <v>1</v>
      </c>
      <c r="AD22" s="53">
        <f>IFERROR(RANK(Z22,$Z$9:$Z$243,1)+COUNTIF(Z22:Z$243,Z22)-1,"")</f>
        <v>2</v>
      </c>
    </row>
    <row r="23" spans="2:44" x14ac:dyDescent="0.25">
      <c r="B23" s="56" t="s">
        <v>47</v>
      </c>
      <c r="C23" s="40">
        <v>1.4</v>
      </c>
      <c r="D23" s="57">
        <v>1.41</v>
      </c>
      <c r="E23" s="57">
        <v>1.4</v>
      </c>
      <c r="F23" s="41">
        <v>1.4</v>
      </c>
      <c r="G23" s="42">
        <v>0</v>
      </c>
      <c r="H23" s="42">
        <v>0</v>
      </c>
      <c r="I23" s="58">
        <v>1079808</v>
      </c>
      <c r="J23" s="59">
        <v>1503324.6</v>
      </c>
      <c r="K23" s="45">
        <v>0.41414141414141414</v>
      </c>
      <c r="L23" s="46"/>
      <c r="N23" s="65"/>
      <c r="O23" s="65"/>
      <c r="P23" s="65"/>
      <c r="V23" s="7" t="str">
        <f t="shared" si="2"/>
        <v>CAVERTON</v>
      </c>
      <c r="W23" s="51">
        <f t="shared" si="3"/>
        <v>0</v>
      </c>
      <c r="X23" s="51">
        <f t="shared" si="4"/>
        <v>0.41414141414141414</v>
      </c>
      <c r="Y23" s="52">
        <f t="shared" si="5"/>
        <v>1079808</v>
      </c>
      <c r="Z23" s="52">
        <f t="shared" si="6"/>
        <v>1503324.6</v>
      </c>
      <c r="AA23" s="53">
        <f>IFERROR(RANK(W23,$W$9:$W$243,1)+COUNTIF(W23:W$243,W23)-1,"")</f>
        <v>86</v>
      </c>
      <c r="AB23" s="54">
        <f>IFERROR(RANK(X23,$X$9:$X$243,1)+COUNTIF(X23:X$243,X23)-1,"")</f>
        <v>57</v>
      </c>
      <c r="AC23" s="53">
        <f>IFERROR(RANK(Y23,$Y$9:$Y$243,1)+COUNTIF(Y23:Y$243,Y23)-1,"")</f>
        <v>78</v>
      </c>
      <c r="AD23" s="53">
        <f>IFERROR(RANK(Z23,$Z$9:$Z$243,1)+COUNTIF(Z23:Z$243,Z23)-1,"")</f>
        <v>50</v>
      </c>
    </row>
    <row r="24" spans="2:44" x14ac:dyDescent="0.25">
      <c r="B24" s="56" t="s">
        <v>48</v>
      </c>
      <c r="C24" s="40">
        <v>3.71</v>
      </c>
      <c r="D24" s="57">
        <v>3.43</v>
      </c>
      <c r="E24" s="57">
        <v>3.41</v>
      </c>
      <c r="F24" s="41">
        <v>3.41</v>
      </c>
      <c r="G24" s="42">
        <v>-0.29999999999999982</v>
      </c>
      <c r="H24" s="42">
        <v>-8.0862533692722316</v>
      </c>
      <c r="I24" s="58">
        <v>435501</v>
      </c>
      <c r="J24" s="59">
        <v>1487965.12</v>
      </c>
      <c r="K24" s="45">
        <v>-0.38</v>
      </c>
      <c r="L24" s="46"/>
      <c r="N24" s="66"/>
      <c r="O24" s="66"/>
      <c r="P24" s="67"/>
      <c r="V24" s="7" t="str">
        <f t="shared" si="2"/>
        <v>CHAMPION</v>
      </c>
      <c r="W24" s="51">
        <f t="shared" si="3"/>
        <v>-8.0862533692722316</v>
      </c>
      <c r="X24" s="51">
        <f t="shared" si="4"/>
        <v>-0.38</v>
      </c>
      <c r="Y24" s="52">
        <f t="shared" si="5"/>
        <v>435501</v>
      </c>
      <c r="Z24" s="52">
        <f t="shared" si="6"/>
        <v>1487965.12</v>
      </c>
      <c r="AA24" s="53">
        <f>IFERROR(RANK(W24,$W$9:$W$243,1)+COUNTIF(W24:W$243,W24)-1,"")</f>
        <v>4</v>
      </c>
      <c r="AB24" s="54">
        <f>IFERROR(RANK(X24,$X$9:$X$243,1)+COUNTIF(X24:X$243,X24)-1,"")</f>
        <v>2</v>
      </c>
      <c r="AC24" s="53">
        <f>IFERROR(RANK(Y24,$Y$9:$Y$243,1)+COUNTIF(Y24:Y$243,Y24)-1,"")</f>
        <v>63</v>
      </c>
      <c r="AD24" s="53">
        <f>IFERROR(RANK(Z24,$Z$9:$Z$243,1)+COUNTIF(Z24:Z$243,Z24)-1,"")</f>
        <v>49</v>
      </c>
    </row>
    <row r="25" spans="2:44" x14ac:dyDescent="0.25">
      <c r="B25" s="56" t="s">
        <v>49</v>
      </c>
      <c r="C25" s="40">
        <v>1.43</v>
      </c>
      <c r="D25" s="40">
        <v>1.57</v>
      </c>
      <c r="E25" s="40">
        <v>1.4</v>
      </c>
      <c r="F25" s="41">
        <v>1.5</v>
      </c>
      <c r="G25" s="42">
        <v>7.0000000000000062E-2</v>
      </c>
      <c r="H25" s="42">
        <v>4.8951048951048994</v>
      </c>
      <c r="I25" s="58">
        <v>12905717</v>
      </c>
      <c r="J25" s="59">
        <v>18886114.620000001</v>
      </c>
      <c r="K25" s="45">
        <v>5.8181818181818183</v>
      </c>
      <c r="L25" s="46"/>
      <c r="V25" s="7" t="str">
        <f t="shared" si="2"/>
        <v>CHAMS</v>
      </c>
      <c r="W25" s="51">
        <f t="shared" si="3"/>
        <v>4.8951048951048994</v>
      </c>
      <c r="X25" s="51">
        <f t="shared" si="4"/>
        <v>5.8181818181818183</v>
      </c>
      <c r="Y25" s="52">
        <f t="shared" si="5"/>
        <v>12905717</v>
      </c>
      <c r="Z25" s="52">
        <f t="shared" si="6"/>
        <v>18886114.620000001</v>
      </c>
      <c r="AA25" s="53">
        <f>IFERROR(RANK(W25,$W$9:$W$243,1)+COUNTIF(W25:W$243,W25)-1,"")</f>
        <v>109</v>
      </c>
      <c r="AB25" s="54">
        <f>IFERROR(RANK(X25,$X$9:$X$243,1)+COUNTIF(X25:X$243,X25)-1,"")</f>
        <v>111</v>
      </c>
      <c r="AC25" s="53">
        <f>IFERROR(RANK(Y25,$Y$9:$Y$243,1)+COUNTIF(Y25:Y$243,Y25)-1,"")</f>
        <v>108</v>
      </c>
      <c r="AD25" s="53">
        <f>IFERROR(RANK(Z25,$Z$9:$Z$243,1)+COUNTIF(Z25:Z$243,Z25)-1,"")</f>
        <v>87</v>
      </c>
    </row>
    <row r="26" spans="2:44" x14ac:dyDescent="0.25">
      <c r="B26" s="56" t="s">
        <v>50</v>
      </c>
      <c r="C26" s="40">
        <v>1.19</v>
      </c>
      <c r="D26" s="57">
        <v>1.19</v>
      </c>
      <c r="E26" s="57">
        <v>1.19</v>
      </c>
      <c r="F26" s="41">
        <v>1.19</v>
      </c>
      <c r="G26" s="42">
        <v>0</v>
      </c>
      <c r="H26" s="42">
        <v>0</v>
      </c>
      <c r="I26" s="58">
        <v>116000</v>
      </c>
      <c r="J26" s="59">
        <v>129823.9</v>
      </c>
      <c r="K26" s="45">
        <v>0.77611940298507442</v>
      </c>
      <c r="L26" s="46"/>
      <c r="V26" s="7" t="str">
        <f t="shared" si="2"/>
        <v>CHIPLC</v>
      </c>
      <c r="W26" s="51">
        <f t="shared" si="3"/>
        <v>0</v>
      </c>
      <c r="X26" s="51">
        <f t="shared" si="4"/>
        <v>0.77611940298507442</v>
      </c>
      <c r="Y26" s="52">
        <f t="shared" si="5"/>
        <v>116000</v>
      </c>
      <c r="Z26" s="52">
        <f t="shared" si="6"/>
        <v>129823.9</v>
      </c>
      <c r="AA26" s="53">
        <f>IFERROR(RANK(W26,$W$9:$W$243,1)+COUNTIF(W26:W$243,W26)-1,"")</f>
        <v>85</v>
      </c>
      <c r="AB26" s="54">
        <f>IFERROR(RANK(X26,$X$9:$X$243,1)+COUNTIF(X26:X$243,X26)-1,"")</f>
        <v>76</v>
      </c>
      <c r="AC26" s="53">
        <f>IFERROR(RANK(Y26,$Y$9:$Y$243,1)+COUNTIF(Y26:Y$243,Y26)-1,"")</f>
        <v>38</v>
      </c>
      <c r="AD26" s="53">
        <f>IFERROR(RANK(Z26,$Z$9:$Z$243,1)+COUNTIF(Z26:Z$243,Z26)-1,"")</f>
        <v>19</v>
      </c>
    </row>
    <row r="27" spans="2:44" x14ac:dyDescent="0.25">
      <c r="B27" s="56" t="s">
        <v>51</v>
      </c>
      <c r="C27" s="40">
        <v>3.5</v>
      </c>
      <c r="D27" s="57">
        <v>3.5</v>
      </c>
      <c r="E27" s="57">
        <v>3.5</v>
      </c>
      <c r="F27" s="41">
        <v>3.5</v>
      </c>
      <c r="G27" s="42">
        <v>0</v>
      </c>
      <c r="H27" s="42">
        <v>0</v>
      </c>
      <c r="I27" s="58">
        <v>863245</v>
      </c>
      <c r="J27" s="59">
        <v>2724875.79</v>
      </c>
      <c r="K27" s="45">
        <v>9.375E-2</v>
      </c>
      <c r="L27" s="46"/>
      <c r="V27" s="7" t="str">
        <f t="shared" si="2"/>
        <v>CILEASING</v>
      </c>
      <c r="W27" s="51">
        <f t="shared" si="3"/>
        <v>0</v>
      </c>
      <c r="X27" s="51">
        <f t="shared" si="4"/>
        <v>9.375E-2</v>
      </c>
      <c r="Y27" s="52">
        <f t="shared" si="5"/>
        <v>863245</v>
      </c>
      <c r="Z27" s="52">
        <f t="shared" si="6"/>
        <v>2724875.79</v>
      </c>
      <c r="AA27" s="53">
        <f>IFERROR(RANK(W27,$W$9:$W$243,1)+COUNTIF(W27:W$243,W27)-1,"")</f>
        <v>84</v>
      </c>
      <c r="AB27" s="54">
        <f>IFERROR(RANK(X27,$X$9:$X$243,1)+COUNTIF(X27:X$243,X27)-1,"")</f>
        <v>20</v>
      </c>
      <c r="AC27" s="53">
        <f>IFERROR(RANK(Y27,$Y$9:$Y$243,1)+COUNTIF(Y27:Y$243,Y27)-1,"")</f>
        <v>75</v>
      </c>
      <c r="AD27" s="53">
        <f>IFERROR(RANK(Z27,$Z$9:$Z$243,1)+COUNTIF(Z27:Z$243,Z27)-1,"")</f>
        <v>67</v>
      </c>
    </row>
    <row r="28" spans="2:44" x14ac:dyDescent="0.25">
      <c r="B28" s="56" t="s">
        <v>52</v>
      </c>
      <c r="C28" s="40">
        <v>80.2</v>
      </c>
      <c r="D28" s="57">
        <v>80.2</v>
      </c>
      <c r="E28" s="57">
        <v>80.2</v>
      </c>
      <c r="F28" s="41">
        <v>80.2</v>
      </c>
      <c r="G28" s="42">
        <v>0</v>
      </c>
      <c r="H28" s="42">
        <v>0</v>
      </c>
      <c r="I28" s="58">
        <v>24683</v>
      </c>
      <c r="J28" s="59">
        <v>1840093.9</v>
      </c>
      <c r="K28" s="45">
        <v>2.0264150943396229</v>
      </c>
      <c r="L28" s="46"/>
      <c r="V28" s="7" t="str">
        <f t="shared" si="2"/>
        <v>CONOIL</v>
      </c>
      <c r="W28" s="51">
        <f t="shared" si="3"/>
        <v>0</v>
      </c>
      <c r="X28" s="51">
        <f t="shared" si="4"/>
        <v>2.0264150943396229</v>
      </c>
      <c r="Y28" s="52">
        <f t="shared" si="5"/>
        <v>24683</v>
      </c>
      <c r="Z28" s="52">
        <f t="shared" si="6"/>
        <v>1840093.9</v>
      </c>
      <c r="AA28" s="53">
        <f>IFERROR(RANK(W28,$W$9:$W$243,1)+COUNTIF(W28:W$243,W28)-1,"")</f>
        <v>83</v>
      </c>
      <c r="AB28" s="54">
        <f>IFERROR(RANK(X28,$X$9:$X$243,1)+COUNTIF(X28:X$243,X28)-1,"")</f>
        <v>99</v>
      </c>
      <c r="AC28" s="53">
        <f>IFERROR(RANK(Y28,$Y$9:$Y$243,1)+COUNTIF(Y28:Y$243,Y28)-1,"")</f>
        <v>19</v>
      </c>
      <c r="AD28" s="53">
        <f>IFERROR(RANK(Z28,$Z$9:$Z$243,1)+COUNTIF(Z28:Z$243,Z28)-1,"")</f>
        <v>53</v>
      </c>
    </row>
    <row r="29" spans="2:44" x14ac:dyDescent="0.25">
      <c r="B29" s="56" t="s">
        <v>53</v>
      </c>
      <c r="C29" s="40">
        <v>1.44</v>
      </c>
      <c r="D29" s="40">
        <v>1.42</v>
      </c>
      <c r="E29" s="40">
        <v>1.42</v>
      </c>
      <c r="F29" s="41">
        <v>1.42</v>
      </c>
      <c r="G29" s="42">
        <v>-2.0000000000000018E-2</v>
      </c>
      <c r="H29" s="42">
        <v>-1.3888888888888902</v>
      </c>
      <c r="I29" s="58">
        <v>391644</v>
      </c>
      <c r="J29" s="59">
        <v>559011.86</v>
      </c>
      <c r="K29" s="45">
        <v>1.3666666666666667</v>
      </c>
      <c r="L29" s="46"/>
      <c r="V29" s="7" t="str">
        <f t="shared" si="2"/>
        <v>CORNERST</v>
      </c>
      <c r="W29" s="51">
        <f t="shared" si="3"/>
        <v>-1.3888888888888902</v>
      </c>
      <c r="X29" s="51">
        <f t="shared" si="4"/>
        <v>1.3666666666666667</v>
      </c>
      <c r="Y29" s="52">
        <f t="shared" si="5"/>
        <v>391644</v>
      </c>
      <c r="Z29" s="52">
        <f t="shared" si="6"/>
        <v>559011.86</v>
      </c>
      <c r="AA29" s="53">
        <f>IFERROR(RANK(W29,$W$9:$W$243,1)+COUNTIF(W29:W$243,W29)-1,"")</f>
        <v>17</v>
      </c>
      <c r="AB29" s="54">
        <f>IFERROR(RANK(X29,$X$9:$X$243,1)+COUNTIF(X29:X$243,X29)-1,"")</f>
        <v>92</v>
      </c>
      <c r="AC29" s="53">
        <f>IFERROR(RANK(Y29,$Y$9:$Y$243,1)+COUNTIF(Y29:Y$243,Y29)-1,"")</f>
        <v>59</v>
      </c>
      <c r="AD29" s="53">
        <f>IFERROR(RANK(Z29,$Z$9:$Z$243,1)+COUNTIF(Z29:Z$243,Z29)-1,"")</f>
        <v>37</v>
      </c>
    </row>
    <row r="30" spans="2:44" x14ac:dyDescent="0.25">
      <c r="B30" s="56" t="s">
        <v>54</v>
      </c>
      <c r="C30" s="40">
        <v>6.95</v>
      </c>
      <c r="D30" s="40">
        <v>7</v>
      </c>
      <c r="E30" s="40">
        <v>7</v>
      </c>
      <c r="F30" s="41">
        <v>7</v>
      </c>
      <c r="G30" s="42">
        <v>4.9999999999999822E-2</v>
      </c>
      <c r="H30" s="42">
        <v>0.71942446043165209</v>
      </c>
      <c r="I30" s="58">
        <v>3768756</v>
      </c>
      <c r="J30" s="59">
        <v>26384799.149999999</v>
      </c>
      <c r="K30" s="45">
        <v>0.17647058823529416</v>
      </c>
      <c r="L30" s="46"/>
      <c r="V30" s="7" t="str">
        <f t="shared" si="2"/>
        <v>CUSTODIAN</v>
      </c>
      <c r="W30" s="51">
        <f t="shared" si="3"/>
        <v>0.71942446043165209</v>
      </c>
      <c r="X30" s="51">
        <f t="shared" si="4"/>
        <v>0.17647058823529416</v>
      </c>
      <c r="Y30" s="52">
        <f t="shared" si="5"/>
        <v>3768756</v>
      </c>
      <c r="Z30" s="52">
        <f t="shared" si="6"/>
        <v>26384799.149999999</v>
      </c>
      <c r="AA30" s="53">
        <f>IFERROR(RANK(W30,$W$9:$W$243,1)+COUNTIF(W30:W$243,W30)-1,"")</f>
        <v>101</v>
      </c>
      <c r="AB30" s="54">
        <f>IFERROR(RANK(X30,$X$9:$X$243,1)+COUNTIF(X30:X$243,X30)-1,"")</f>
        <v>33</v>
      </c>
      <c r="AC30" s="53">
        <f>IFERROR(RANK(Y30,$Y$9:$Y$243,1)+COUNTIF(Y30:Y$243,Y30)-1,"")</f>
        <v>98</v>
      </c>
      <c r="AD30" s="53">
        <f>IFERROR(RANK(Z30,$Z$9:$Z$243,1)+COUNTIF(Z30:Z$243,Z30)-1,"")</f>
        <v>90</v>
      </c>
    </row>
    <row r="31" spans="2:44" x14ac:dyDescent="0.25">
      <c r="B31" s="56" t="s">
        <v>55</v>
      </c>
      <c r="C31" s="40">
        <v>2.2599999999999998</v>
      </c>
      <c r="D31" s="40">
        <v>2.21</v>
      </c>
      <c r="E31" s="40">
        <v>2.21</v>
      </c>
      <c r="F31" s="41">
        <v>2.21</v>
      </c>
      <c r="G31" s="42">
        <v>-4.9999999999999822E-2</v>
      </c>
      <c r="H31" s="42">
        <v>-2.2123893805309658</v>
      </c>
      <c r="I31" s="58">
        <v>984564</v>
      </c>
      <c r="J31" s="59">
        <v>2192490.2999999998</v>
      </c>
      <c r="K31" s="45">
        <v>9.9502487562189046E-2</v>
      </c>
      <c r="L31" s="46"/>
      <c r="V31" s="7" t="str">
        <f t="shared" si="2"/>
        <v>CUTIX</v>
      </c>
      <c r="W31" s="51">
        <f t="shared" si="3"/>
        <v>-2.2123893805309658</v>
      </c>
      <c r="X31" s="51">
        <f t="shared" si="4"/>
        <v>9.9502487562189046E-2</v>
      </c>
      <c r="Y31" s="52">
        <f t="shared" si="5"/>
        <v>984564</v>
      </c>
      <c r="Z31" s="52">
        <f t="shared" si="6"/>
        <v>2192490.2999999998</v>
      </c>
      <c r="AA31" s="53">
        <f>IFERROR(RANK(W31,$W$9:$W$243,1)+COUNTIF(W31:W$243,W31)-1,"")</f>
        <v>11</v>
      </c>
      <c r="AB31" s="54">
        <f>IFERROR(RANK(X31,$X$9:$X$243,1)+COUNTIF(X31:X$243,X31)-1,"")</f>
        <v>22</v>
      </c>
      <c r="AC31" s="53">
        <f>IFERROR(RANK(Y31,$Y$9:$Y$243,1)+COUNTIF(Y31:Y$243,Y31)-1,"")</f>
        <v>76</v>
      </c>
      <c r="AD31" s="53">
        <f>IFERROR(RANK(Z31,$Z$9:$Z$243,1)+COUNTIF(Z31:Z$243,Z31)-1,"")</f>
        <v>59</v>
      </c>
    </row>
    <row r="32" spans="2:44" x14ac:dyDescent="0.25">
      <c r="B32" s="56" t="s">
        <v>56</v>
      </c>
      <c r="C32" s="40">
        <v>8.5500000000000007</v>
      </c>
      <c r="D32" s="57">
        <v>8.5500000000000007</v>
      </c>
      <c r="E32" s="57">
        <v>8.5500000000000007</v>
      </c>
      <c r="F32" s="41">
        <v>8.5500000000000007</v>
      </c>
      <c r="G32" s="42">
        <v>0</v>
      </c>
      <c r="H32" s="42">
        <v>0</v>
      </c>
      <c r="I32" s="58">
        <v>731860</v>
      </c>
      <c r="J32" s="59">
        <v>5656612.8300000001</v>
      </c>
      <c r="K32" s="45">
        <v>7.4653465346534666</v>
      </c>
      <c r="L32" s="46"/>
      <c r="V32" s="7" t="str">
        <f t="shared" si="2"/>
        <v>CWG</v>
      </c>
      <c r="W32" s="51">
        <f t="shared" si="3"/>
        <v>0</v>
      </c>
      <c r="X32" s="51">
        <f t="shared" si="4"/>
        <v>7.4653465346534666</v>
      </c>
      <c r="Y32" s="52">
        <f t="shared" si="5"/>
        <v>731860</v>
      </c>
      <c r="Z32" s="52">
        <f t="shared" si="6"/>
        <v>5656612.8300000001</v>
      </c>
      <c r="AA32" s="53">
        <f>IFERROR(RANK(W32,$W$9:$W$243,1)+COUNTIF(W32:W$243,W32)-1,"")</f>
        <v>82</v>
      </c>
      <c r="AB32" s="54">
        <f>IFERROR(RANK(X32,$X$9:$X$243,1)+COUNTIF(X32:X$243,X32)-1,"")</f>
        <v>114</v>
      </c>
      <c r="AC32" s="53">
        <f>IFERROR(RANK(Y32,$Y$9:$Y$243,1)+COUNTIF(Y32:Y$243,Y32)-1,"")</f>
        <v>69</v>
      </c>
      <c r="AD32" s="53">
        <f>IFERROR(RANK(Z32,$Z$9:$Z$243,1)+COUNTIF(Z32:Z$243,Z32)-1,"")</f>
        <v>75</v>
      </c>
    </row>
    <row r="33" spans="2:30" x14ac:dyDescent="0.25">
      <c r="B33" s="56" t="s">
        <v>57</v>
      </c>
      <c r="C33" s="40">
        <v>0.21</v>
      </c>
      <c r="D33" s="57">
        <v>0.23</v>
      </c>
      <c r="E33" s="57">
        <v>0.21</v>
      </c>
      <c r="F33" s="41">
        <v>0.23</v>
      </c>
      <c r="G33" s="42">
        <v>2.0000000000000018E-2</v>
      </c>
      <c r="H33" s="42">
        <v>9.5238095238095326</v>
      </c>
      <c r="I33" s="58">
        <v>1203934</v>
      </c>
      <c r="J33" s="59">
        <v>254957.69</v>
      </c>
      <c r="K33" s="45">
        <v>0.14999999999999991</v>
      </c>
      <c r="V33" s="7" t="str">
        <f t="shared" si="2"/>
        <v>DAARCOMM</v>
      </c>
      <c r="W33" s="51">
        <f t="shared" si="3"/>
        <v>9.5238095238095326</v>
      </c>
      <c r="X33" s="51">
        <f t="shared" si="4"/>
        <v>0.14999999999999991</v>
      </c>
      <c r="Y33" s="52">
        <f t="shared" si="5"/>
        <v>1203934</v>
      </c>
      <c r="Z33" s="52">
        <f t="shared" si="6"/>
        <v>254957.69</v>
      </c>
      <c r="AA33" s="53">
        <f>IFERROR(RANK(W33,$W$9:$W$243,1)+COUNTIF(W33:W$243,W33)-1,"")</f>
        <v>113</v>
      </c>
      <c r="AB33" s="54">
        <f>IFERROR(RANK(X33,$X$9:$X$243,1)+COUNTIF(X33:X$243,X33)-1,"")</f>
        <v>30</v>
      </c>
      <c r="AC33" s="53">
        <f>IFERROR(RANK(Y33,$Y$9:$Y$243,1)+COUNTIF(Y33:Y$243,Y33)-1,"")</f>
        <v>81</v>
      </c>
      <c r="AD33" s="53">
        <f>IFERROR(RANK(Z33,$Z$9:$Z$243,1)+COUNTIF(Z33:Z$243,Z33)-1,"")</f>
        <v>27</v>
      </c>
    </row>
    <row r="34" spans="2:30" x14ac:dyDescent="0.25">
      <c r="B34" s="56" t="s">
        <v>58</v>
      </c>
      <c r="C34" s="40">
        <v>310.10000000000002</v>
      </c>
      <c r="D34" s="40">
        <v>310.10000000000002</v>
      </c>
      <c r="E34" s="40">
        <v>310.10000000000002</v>
      </c>
      <c r="F34" s="41">
        <v>310.10000000000002</v>
      </c>
      <c r="G34" s="42">
        <v>0</v>
      </c>
      <c r="H34" s="42">
        <v>0</v>
      </c>
      <c r="I34" s="58">
        <v>155866</v>
      </c>
      <c r="J34" s="59">
        <v>47651028.899999999</v>
      </c>
      <c r="K34" s="45">
        <v>0.18812260536398484</v>
      </c>
      <c r="L34" s="46"/>
      <c r="V34" s="7" t="str">
        <f t="shared" si="2"/>
        <v>DANGCEM</v>
      </c>
      <c r="W34" s="51">
        <f t="shared" si="3"/>
        <v>0</v>
      </c>
      <c r="X34" s="51">
        <f t="shared" si="4"/>
        <v>0.18812260536398484</v>
      </c>
      <c r="Y34" s="52">
        <f t="shared" si="5"/>
        <v>155866</v>
      </c>
      <c r="Z34" s="52">
        <f t="shared" si="6"/>
        <v>47651028.899999999</v>
      </c>
      <c r="AA34" s="53">
        <f>IFERROR(RANK(W34,$W$9:$W$243,1)+COUNTIF(W34:W$243,W34)-1,"")</f>
        <v>81</v>
      </c>
      <c r="AB34" s="54">
        <f>IFERROR(RANK(X34,$X$9:$X$243,1)+COUNTIF(X34:X$243,X34)-1,"")</f>
        <v>35</v>
      </c>
      <c r="AC34" s="53">
        <f>IFERROR(RANK(Y34,$Y$9:$Y$243,1)+COUNTIF(Y34:Y$243,Y34)-1,"")</f>
        <v>44</v>
      </c>
      <c r="AD34" s="53">
        <f>IFERROR(RANK(Z34,$Z$9:$Z$243,1)+COUNTIF(Z34:Z$243,Z34)-1,"")</f>
        <v>99</v>
      </c>
    </row>
    <row r="35" spans="2:30" x14ac:dyDescent="0.25">
      <c r="B35" s="56" t="s">
        <v>59</v>
      </c>
      <c r="C35" s="40">
        <v>65</v>
      </c>
      <c r="D35" s="57">
        <v>65</v>
      </c>
      <c r="E35" s="57">
        <v>65</v>
      </c>
      <c r="F35" s="41">
        <v>65</v>
      </c>
      <c r="G35" s="42">
        <v>0</v>
      </c>
      <c r="H35" s="42">
        <v>0</v>
      </c>
      <c r="I35" s="58">
        <v>2093936</v>
      </c>
      <c r="J35" s="59">
        <v>134126907.05</v>
      </c>
      <c r="K35" s="45">
        <v>3.0498442367601246</v>
      </c>
      <c r="L35" s="46"/>
      <c r="V35" s="7" t="str">
        <f t="shared" si="2"/>
        <v>DANGSUGAR</v>
      </c>
      <c r="W35" s="51">
        <f t="shared" si="3"/>
        <v>0</v>
      </c>
      <c r="X35" s="51">
        <f t="shared" si="4"/>
        <v>3.0498442367601246</v>
      </c>
      <c r="Y35" s="52">
        <f t="shared" si="5"/>
        <v>2093936</v>
      </c>
      <c r="Z35" s="52">
        <f t="shared" si="6"/>
        <v>134126907.05</v>
      </c>
      <c r="AA35" s="53">
        <f>IFERROR(RANK(W35,$W$9:$W$243,1)+COUNTIF(W35:W$243,W35)-1,"")</f>
        <v>80</v>
      </c>
      <c r="AB35" s="54">
        <f>IFERROR(RANK(X35,$X$9:$X$243,1)+COUNTIF(X35:X$243,X35)-1,"")</f>
        <v>106</v>
      </c>
      <c r="AC35" s="53">
        <f>IFERROR(RANK(Y35,$Y$9:$Y$243,1)+COUNTIF(Y35:Y$243,Y35)-1,"")</f>
        <v>94</v>
      </c>
      <c r="AD35" s="53">
        <f>IFERROR(RANK(Z35,$Z$9:$Z$243,1)+COUNTIF(Z35:Z$243,Z35)-1,"")</f>
        <v>104</v>
      </c>
    </row>
    <row r="36" spans="2:30" x14ac:dyDescent="0.25">
      <c r="B36" s="56" t="s">
        <v>60</v>
      </c>
      <c r="C36" s="40">
        <v>0.27</v>
      </c>
      <c r="D36" s="57">
        <v>0.27</v>
      </c>
      <c r="E36" s="57">
        <v>0.27</v>
      </c>
      <c r="F36" s="41">
        <v>0.27</v>
      </c>
      <c r="G36" s="42">
        <v>0</v>
      </c>
      <c r="H36" s="42">
        <v>0</v>
      </c>
      <c r="I36" s="58">
        <v>2550</v>
      </c>
      <c r="J36" s="59">
        <v>637.5</v>
      </c>
      <c r="K36" s="45">
        <v>0.35000000000000009</v>
      </c>
      <c r="L36" s="46"/>
      <c r="V36" s="7" t="str">
        <f t="shared" si="2"/>
        <v>DEAPCAP</v>
      </c>
      <c r="W36" s="51">
        <f t="shared" si="3"/>
        <v>0</v>
      </c>
      <c r="X36" s="51">
        <f t="shared" si="4"/>
        <v>0.35000000000000009</v>
      </c>
      <c r="Y36" s="52">
        <f t="shared" si="5"/>
        <v>2550</v>
      </c>
      <c r="Z36" s="52">
        <f t="shared" si="6"/>
        <v>637.5</v>
      </c>
      <c r="AA36" s="53">
        <f>IFERROR(RANK(W36,$W$9:$W$243,1)+COUNTIF(W36:W$243,W36)-1,"")</f>
        <v>79</v>
      </c>
      <c r="AB36" s="54">
        <f>IFERROR(RANK(X36,$X$9:$X$243,1)+COUNTIF(X36:X$243,X36)-1,"")</f>
        <v>52</v>
      </c>
      <c r="AC36" s="53">
        <f>IFERROR(RANK(Y36,$Y$9:$Y$243,1)+COUNTIF(Y36:Y$243,Y36)-1,"")</f>
        <v>8</v>
      </c>
      <c r="AD36" s="53">
        <f>IFERROR(RANK(Z36,$Z$9:$Z$243,1)+COUNTIF(Z36:Z$243,Z36)-1,"")</f>
        <v>3</v>
      </c>
    </row>
    <row r="37" spans="2:30" x14ac:dyDescent="0.25">
      <c r="B37" s="56" t="s">
        <v>61</v>
      </c>
      <c r="C37" s="40">
        <v>4</v>
      </c>
      <c r="D37" s="40">
        <v>4.3499999999999996</v>
      </c>
      <c r="E37" s="40">
        <v>4</v>
      </c>
      <c r="F37" s="41">
        <v>4</v>
      </c>
      <c r="G37" s="42">
        <v>0</v>
      </c>
      <c r="H37" s="42">
        <v>0</v>
      </c>
      <c r="I37" s="58">
        <v>20195190</v>
      </c>
      <c r="J37" s="59">
        <v>81726027.400000006</v>
      </c>
      <c r="K37" s="45">
        <v>0.11111111111111116</v>
      </c>
      <c r="L37" s="46"/>
      <c r="V37" s="7" t="str">
        <f t="shared" si="2"/>
        <v>ELLAHLAKES</v>
      </c>
      <c r="W37" s="51">
        <f t="shared" si="3"/>
        <v>0</v>
      </c>
      <c r="X37" s="51">
        <f t="shared" si="4"/>
        <v>0.11111111111111116</v>
      </c>
      <c r="Y37" s="52">
        <f t="shared" si="5"/>
        <v>20195190</v>
      </c>
      <c r="Z37" s="52">
        <f t="shared" si="6"/>
        <v>81726027.400000006</v>
      </c>
      <c r="AA37" s="53">
        <f>IFERROR(RANK(W37,$W$9:$W$243,1)+COUNTIF(W37:W$243,W37)-1,"")</f>
        <v>78</v>
      </c>
      <c r="AB37" s="54">
        <f>IFERROR(RANK(X37,$X$9:$X$243,1)+COUNTIF(X37:X$243,X37)-1,"")</f>
        <v>24</v>
      </c>
      <c r="AC37" s="53">
        <f>IFERROR(RANK(Y37,$Y$9:$Y$243,1)+COUNTIF(Y37:Y$243,Y37)-1,"")</f>
        <v>110</v>
      </c>
      <c r="AD37" s="53">
        <f>IFERROR(RANK(Z37,$Z$9:$Z$243,1)+COUNTIF(Z37:Z$243,Z37)-1,"")</f>
        <v>103</v>
      </c>
    </row>
    <row r="38" spans="2:30" x14ac:dyDescent="0.25">
      <c r="B38" s="56" t="s">
        <v>62</v>
      </c>
      <c r="C38" s="40">
        <v>14.8</v>
      </c>
      <c r="D38" s="40">
        <v>14.8</v>
      </c>
      <c r="E38" s="40">
        <v>14.8</v>
      </c>
      <c r="F38" s="41">
        <v>14.8</v>
      </c>
      <c r="G38" s="42">
        <v>0</v>
      </c>
      <c r="H38" s="42">
        <v>0</v>
      </c>
      <c r="I38" s="58">
        <v>430379</v>
      </c>
      <c r="J38" s="59">
        <v>6022628.4500000002</v>
      </c>
      <c r="K38" s="45">
        <v>1.2122571001494769</v>
      </c>
      <c r="L38" s="46"/>
      <c r="V38" s="7" t="str">
        <f t="shared" si="2"/>
        <v>ETERNA</v>
      </c>
      <c r="W38" s="51">
        <f t="shared" si="3"/>
        <v>0</v>
      </c>
      <c r="X38" s="51">
        <f t="shared" si="4"/>
        <v>1.2122571001494769</v>
      </c>
      <c r="Y38" s="52">
        <f t="shared" si="5"/>
        <v>430379</v>
      </c>
      <c r="Z38" s="52">
        <f t="shared" si="6"/>
        <v>6022628.4500000002</v>
      </c>
      <c r="AA38" s="53">
        <f>IFERROR(RANK(W38,$W$9:$W$243,1)+COUNTIF(W38:W$243,W38)-1,"")</f>
        <v>77</v>
      </c>
      <c r="AB38" s="54">
        <f>IFERROR(RANK(X38,$X$9:$X$243,1)+COUNTIF(X38:X$243,X38)-1,"")</f>
        <v>89</v>
      </c>
      <c r="AC38" s="53">
        <f>IFERROR(RANK(Y38,$Y$9:$Y$243,1)+COUNTIF(Y38:Y$243,Y38)-1,"")</f>
        <v>62</v>
      </c>
      <c r="AD38" s="53">
        <f>IFERROR(RANK(Z38,$Z$9:$Z$243,1)+COUNTIF(Z38:Z$243,Z38)-1,"")</f>
        <v>76</v>
      </c>
    </row>
    <row r="39" spans="2:30" x14ac:dyDescent="0.25">
      <c r="B39" s="56" t="s">
        <v>63</v>
      </c>
      <c r="C39" s="40">
        <v>15.15</v>
      </c>
      <c r="D39" s="57">
        <v>15.15</v>
      </c>
      <c r="E39" s="57">
        <v>15.15</v>
      </c>
      <c r="F39" s="41">
        <v>15.15</v>
      </c>
      <c r="G39" s="42">
        <v>0</v>
      </c>
      <c r="H39" s="42">
        <v>0</v>
      </c>
      <c r="I39" s="58">
        <v>53372</v>
      </c>
      <c r="J39" s="59">
        <v>819864.5</v>
      </c>
      <c r="K39" s="45">
        <v>0.429245283018868</v>
      </c>
      <c r="L39" s="46"/>
      <c r="V39" s="7" t="str">
        <f t="shared" si="2"/>
        <v>ETI</v>
      </c>
      <c r="W39" s="51">
        <f t="shared" si="3"/>
        <v>0</v>
      </c>
      <c r="X39" s="51">
        <f t="shared" si="4"/>
        <v>0.429245283018868</v>
      </c>
      <c r="Y39" s="52">
        <f t="shared" si="5"/>
        <v>53372</v>
      </c>
      <c r="Z39" s="52">
        <f t="shared" si="6"/>
        <v>819864.5</v>
      </c>
      <c r="AA39" s="53">
        <f>IFERROR(RANK(W39,$W$9:$W$243,1)+COUNTIF(W39:W$243,W39)-1,"")</f>
        <v>76</v>
      </c>
      <c r="AB39" s="54">
        <f>IFERROR(RANK(X39,$X$9:$X$243,1)+COUNTIF(X39:X$243,X39)-1,"")</f>
        <v>58</v>
      </c>
      <c r="AC39" s="53">
        <f>IFERROR(RANK(Y39,$Y$9:$Y$243,1)+COUNTIF(Y39:Y$243,Y39)-1,"")</f>
        <v>23</v>
      </c>
      <c r="AD39" s="53">
        <f>IFERROR(RANK(Z39,$Z$9:$Z$243,1)+COUNTIF(Z39:Z$243,Z39)-1,"")</f>
        <v>40</v>
      </c>
    </row>
    <row r="40" spans="2:30" x14ac:dyDescent="0.25">
      <c r="B40" s="56" t="s">
        <v>64</v>
      </c>
      <c r="C40" s="40">
        <v>8.4</v>
      </c>
      <c r="D40" s="40">
        <v>8.4</v>
      </c>
      <c r="E40" s="40">
        <v>8.4</v>
      </c>
      <c r="F40" s="41">
        <v>8.4</v>
      </c>
      <c r="G40" s="42">
        <v>0</v>
      </c>
      <c r="H40" s="42">
        <v>0</v>
      </c>
      <c r="I40" s="58">
        <v>8605</v>
      </c>
      <c r="J40" s="59">
        <v>66785.2</v>
      </c>
      <c r="K40" s="45">
        <v>1.4</v>
      </c>
      <c r="L40" s="46"/>
      <c r="V40" s="7" t="str">
        <f t="shared" si="2"/>
        <v>ETRANZACT</v>
      </c>
      <c r="W40" s="51">
        <f t="shared" si="3"/>
        <v>0</v>
      </c>
      <c r="X40" s="51">
        <f t="shared" si="4"/>
        <v>1.4</v>
      </c>
      <c r="Y40" s="52">
        <f t="shared" si="5"/>
        <v>8605</v>
      </c>
      <c r="Z40" s="52">
        <f t="shared" si="6"/>
        <v>66785.2</v>
      </c>
      <c r="AA40" s="53">
        <f>IFERROR(RANK(W40,$W$9:$W$243,1)+COUNTIF(W40:W$243,W40)-1,"")</f>
        <v>75</v>
      </c>
      <c r="AB40" s="54">
        <f>IFERROR(RANK(X40,$X$9:$X$243,1)+COUNTIF(X40:X$243,X40)-1,"")</f>
        <v>93</v>
      </c>
      <c r="AC40" s="53">
        <f>IFERROR(RANK(Y40,$Y$9:$Y$243,1)+COUNTIF(Y40:Y$243,Y40)-1,"")</f>
        <v>11</v>
      </c>
      <c r="AD40" s="53">
        <f>IFERROR(RANK(Z40,$Z$9:$Z$243,1)+COUNTIF(Z40:Z$243,Z40)-1,"")</f>
        <v>14</v>
      </c>
    </row>
    <row r="41" spans="2:30" x14ac:dyDescent="0.25">
      <c r="B41" s="56" t="s">
        <v>65</v>
      </c>
      <c r="C41" s="40">
        <v>16.05</v>
      </c>
      <c r="D41" s="57">
        <v>16</v>
      </c>
      <c r="E41" s="57">
        <v>15.9</v>
      </c>
      <c r="F41" s="41">
        <v>16</v>
      </c>
      <c r="G41" s="42">
        <v>-5.0000000000000711E-2</v>
      </c>
      <c r="H41" s="42">
        <v>-0.31152647975078324</v>
      </c>
      <c r="I41" s="58">
        <v>9410924</v>
      </c>
      <c r="J41" s="59">
        <v>150563438.69999999</v>
      </c>
      <c r="K41" s="45">
        <v>0.46788990825688059</v>
      </c>
      <c r="L41" s="46"/>
      <c r="V41" s="7" t="str">
        <f t="shared" si="2"/>
        <v>FBNH</v>
      </c>
      <c r="W41" s="51">
        <f t="shared" si="3"/>
        <v>-0.31152647975078324</v>
      </c>
      <c r="X41" s="51">
        <f t="shared" si="4"/>
        <v>0.46788990825688059</v>
      </c>
      <c r="Y41" s="52">
        <f t="shared" si="5"/>
        <v>9410924</v>
      </c>
      <c r="Z41" s="52">
        <f t="shared" si="6"/>
        <v>150563438.69999999</v>
      </c>
      <c r="AA41" s="53">
        <f>IFERROR(RANK(W41,$W$9:$W$243,1)+COUNTIF(W41:W$243,W41)-1,"")</f>
        <v>24</v>
      </c>
      <c r="AB41" s="54">
        <f>IFERROR(RANK(X41,$X$9:$X$243,1)+COUNTIF(X41:X$243,X41)-1,"")</f>
        <v>60</v>
      </c>
      <c r="AC41" s="53">
        <f>IFERROR(RANK(Y41,$Y$9:$Y$243,1)+COUNTIF(Y41:Y$243,Y41)-1,"")</f>
        <v>106</v>
      </c>
      <c r="AD41" s="53">
        <f>IFERROR(RANK(Z41,$Z$9:$Z$243,1)+COUNTIF(Z41:Z$243,Z41)-1,"")</f>
        <v>107</v>
      </c>
    </row>
    <row r="42" spans="2:30" x14ac:dyDescent="0.25">
      <c r="B42" s="56" t="s">
        <v>66</v>
      </c>
      <c r="C42" s="40">
        <v>6</v>
      </c>
      <c r="D42" s="57">
        <v>6.15</v>
      </c>
      <c r="E42" s="57">
        <v>5.99</v>
      </c>
      <c r="F42" s="41">
        <v>6</v>
      </c>
      <c r="G42" s="42">
        <v>0</v>
      </c>
      <c r="H42" s="42">
        <v>0</v>
      </c>
      <c r="I42" s="58">
        <v>8324535</v>
      </c>
      <c r="J42" s="59">
        <v>49964568.340000004</v>
      </c>
      <c r="K42" s="45">
        <v>0.55844155844155852</v>
      </c>
      <c r="L42" s="46"/>
      <c r="V42" s="7" t="str">
        <f t="shared" si="2"/>
        <v>FCMB</v>
      </c>
      <c r="W42" s="51">
        <f t="shared" si="3"/>
        <v>0</v>
      </c>
      <c r="X42" s="51">
        <f t="shared" si="4"/>
        <v>0.55844155844155852</v>
      </c>
      <c r="Y42" s="52">
        <f t="shared" si="5"/>
        <v>8324535</v>
      </c>
      <c r="Z42" s="52">
        <f t="shared" si="6"/>
        <v>49964568.340000004</v>
      </c>
      <c r="AA42" s="53">
        <f>IFERROR(RANK(W42,$W$9:$W$243,1)+COUNTIF(W42:W$243,W42)-1,"")</f>
        <v>74</v>
      </c>
      <c r="AB42" s="54">
        <f>IFERROR(RANK(X42,$X$9:$X$243,1)+COUNTIF(X42:X$243,X42)-1,"")</f>
        <v>67</v>
      </c>
      <c r="AC42" s="53">
        <f>IFERROR(RANK(Y42,$Y$9:$Y$243,1)+COUNTIF(Y42:Y$243,Y42)-1,"")</f>
        <v>105</v>
      </c>
      <c r="AD42" s="53">
        <f>IFERROR(RANK(Z42,$Z$9:$Z$243,1)+COUNTIF(Z42:Z$243,Z42)-1,"")</f>
        <v>100</v>
      </c>
    </row>
    <row r="43" spans="2:30" x14ac:dyDescent="0.25">
      <c r="B43" s="56" t="s">
        <v>67</v>
      </c>
      <c r="C43" s="40">
        <v>8.5</v>
      </c>
      <c r="D43" s="57">
        <v>8.5</v>
      </c>
      <c r="E43" s="57">
        <v>8.25</v>
      </c>
      <c r="F43" s="41">
        <v>8.25</v>
      </c>
      <c r="G43" s="42">
        <v>-0.25</v>
      </c>
      <c r="H43" s="42">
        <v>-2.9411764705882351</v>
      </c>
      <c r="I43" s="58">
        <v>33882468</v>
      </c>
      <c r="J43" s="59">
        <v>282308778.39999998</v>
      </c>
      <c r="K43" s="45">
        <v>0.89655172413793127</v>
      </c>
      <c r="L43" s="46"/>
      <c r="V43" s="7" t="str">
        <f t="shared" si="2"/>
        <v>FIDELITYBK</v>
      </c>
      <c r="W43" s="51">
        <f t="shared" si="3"/>
        <v>-2.9411764705882351</v>
      </c>
      <c r="X43" s="51">
        <f t="shared" si="4"/>
        <v>0.89655172413793127</v>
      </c>
      <c r="Y43" s="52">
        <f t="shared" si="5"/>
        <v>33882468</v>
      </c>
      <c r="Z43" s="52">
        <f t="shared" si="6"/>
        <v>282308778.39999998</v>
      </c>
      <c r="AA43" s="53">
        <f>IFERROR(RANK(W43,$W$9:$W$243,1)+COUNTIF(W43:W$243,W43)-1,"")</f>
        <v>8</v>
      </c>
      <c r="AB43" s="54">
        <f>IFERROR(RANK(X43,$X$9:$X$243,1)+COUNTIF(X43:X$243,X43)-1,"")</f>
        <v>77</v>
      </c>
      <c r="AC43" s="53">
        <f>IFERROR(RANK(Y43,$Y$9:$Y$243,1)+COUNTIF(Y43:Y$243,Y43)-1,"")</f>
        <v>113</v>
      </c>
      <c r="AD43" s="53">
        <f>IFERROR(RANK(Z43,$Z$9:$Z$243,1)+COUNTIF(Z43:Z$243,Z43)-1,"")</f>
        <v>109</v>
      </c>
    </row>
    <row r="44" spans="2:30" x14ac:dyDescent="0.25">
      <c r="B44" s="56" t="s">
        <v>68</v>
      </c>
      <c r="C44" s="40">
        <v>14.6</v>
      </c>
      <c r="D44" s="57">
        <v>14.99</v>
      </c>
      <c r="E44" s="57">
        <v>14.83</v>
      </c>
      <c r="F44" s="41">
        <v>14.99</v>
      </c>
      <c r="G44" s="42">
        <v>0.39000000000000057</v>
      </c>
      <c r="H44" s="42">
        <v>2.6712328767123328</v>
      </c>
      <c r="I44" s="58">
        <v>1124201</v>
      </c>
      <c r="J44" s="59">
        <v>16573169.460000001</v>
      </c>
      <c r="K44" s="45">
        <v>0.66555555555555568</v>
      </c>
      <c r="L44" s="46"/>
      <c r="V44" s="7" t="str">
        <f t="shared" si="2"/>
        <v>FIDSON</v>
      </c>
      <c r="W44" s="51">
        <f t="shared" si="3"/>
        <v>2.6712328767123328</v>
      </c>
      <c r="X44" s="51">
        <f t="shared" si="4"/>
        <v>0.66555555555555568</v>
      </c>
      <c r="Y44" s="52">
        <f t="shared" si="5"/>
        <v>1124201</v>
      </c>
      <c r="Z44" s="52">
        <f t="shared" si="6"/>
        <v>16573169.460000001</v>
      </c>
      <c r="AA44" s="53">
        <f>IFERROR(RANK(W44,$W$9:$W$243,1)+COUNTIF(W44:W$243,W44)-1,"")</f>
        <v>105</v>
      </c>
      <c r="AB44" s="54">
        <f>IFERROR(RANK(X44,$X$9:$X$243,1)+COUNTIF(X44:X$243,X44)-1,"")</f>
        <v>70</v>
      </c>
      <c r="AC44" s="53">
        <f>IFERROR(RANK(Y44,$Y$9:$Y$243,1)+COUNTIF(Y44:Y$243,Y44)-1,"")</f>
        <v>80</v>
      </c>
      <c r="AD44" s="53">
        <f>IFERROR(RANK(Z44,$Z$9:$Z$243,1)+COUNTIF(Z44:Z$243,Z44)-1,"")</f>
        <v>85</v>
      </c>
    </row>
    <row r="45" spans="2:30" x14ac:dyDescent="0.25">
      <c r="B45" s="56" t="s">
        <v>69</v>
      </c>
      <c r="C45" s="40">
        <v>31</v>
      </c>
      <c r="D45" s="57">
        <v>31</v>
      </c>
      <c r="E45" s="57">
        <v>31</v>
      </c>
      <c r="F45" s="41">
        <v>31</v>
      </c>
      <c r="G45" s="42">
        <v>0</v>
      </c>
      <c r="H45" s="42">
        <v>0</v>
      </c>
      <c r="I45" s="58">
        <v>1615358</v>
      </c>
      <c r="J45" s="59">
        <v>46742688.200000003</v>
      </c>
      <c r="K45" s="45">
        <v>9.1549295774647987E-2</v>
      </c>
      <c r="L45" s="46"/>
      <c r="V45" s="7" t="str">
        <f t="shared" si="2"/>
        <v>FLOURMILL</v>
      </c>
      <c r="W45" s="51">
        <f t="shared" si="3"/>
        <v>0</v>
      </c>
      <c r="X45" s="51">
        <f t="shared" si="4"/>
        <v>9.1549295774647987E-2</v>
      </c>
      <c r="Y45" s="52">
        <f t="shared" si="5"/>
        <v>1615358</v>
      </c>
      <c r="Z45" s="52">
        <f t="shared" si="6"/>
        <v>46742688.200000003</v>
      </c>
      <c r="AA45" s="53">
        <f>IFERROR(RANK(W45,$W$9:$W$243,1)+COUNTIF(W45:W$243,W45)-1,"")</f>
        <v>73</v>
      </c>
      <c r="AB45" s="54">
        <f>IFERROR(RANK(X45,$X$9:$X$243,1)+COUNTIF(X45:X$243,X45)-1,"")</f>
        <v>19</v>
      </c>
      <c r="AC45" s="53">
        <f>IFERROR(RANK(Y45,$Y$9:$Y$243,1)+COUNTIF(Y45:Y$243,Y45)-1,"")</f>
        <v>90</v>
      </c>
      <c r="AD45" s="53">
        <f>IFERROR(RANK(Z45,$Z$9:$Z$243,1)+COUNTIF(Z45:Z$243,Z45)-1,"")</f>
        <v>98</v>
      </c>
    </row>
    <row r="46" spans="2:30" x14ac:dyDescent="0.25">
      <c r="B46" s="56" t="s">
        <v>70</v>
      </c>
      <c r="C46" s="40">
        <v>1.64</v>
      </c>
      <c r="D46" s="57">
        <v>1.68</v>
      </c>
      <c r="E46" s="57">
        <v>1.68</v>
      </c>
      <c r="F46" s="41">
        <v>1.68</v>
      </c>
      <c r="G46" s="42">
        <v>4.0000000000000036E-2</v>
      </c>
      <c r="H46" s="42">
        <v>2.4390243902439046</v>
      </c>
      <c r="I46" s="58">
        <v>1611680</v>
      </c>
      <c r="J46" s="59">
        <v>2710249.5</v>
      </c>
      <c r="K46" s="45">
        <v>4.7931034482758621</v>
      </c>
      <c r="L46" s="46"/>
      <c r="V46" s="7" t="str">
        <f t="shared" si="2"/>
        <v>FTNCOCOA</v>
      </c>
      <c r="W46" s="51">
        <f t="shared" si="3"/>
        <v>2.4390243902439046</v>
      </c>
      <c r="X46" s="51">
        <f t="shared" si="4"/>
        <v>4.7931034482758621</v>
      </c>
      <c r="Y46" s="52">
        <f t="shared" si="5"/>
        <v>1611680</v>
      </c>
      <c r="Z46" s="52">
        <f t="shared" si="6"/>
        <v>2710249.5</v>
      </c>
      <c r="AA46" s="53">
        <f>IFERROR(RANK(W46,$W$9:$W$243,1)+COUNTIF(W46:W$243,W46)-1,"")</f>
        <v>104</v>
      </c>
      <c r="AB46" s="54">
        <f>IFERROR(RANK(X46,$X$9:$X$243,1)+COUNTIF(X46:X$243,X46)-1,"")</f>
        <v>110</v>
      </c>
      <c r="AC46" s="53">
        <f>IFERROR(RANK(Y46,$Y$9:$Y$243,1)+COUNTIF(Y46:Y$243,Y46)-1,"")</f>
        <v>89</v>
      </c>
      <c r="AD46" s="53">
        <f>IFERROR(RANK(Z46,$Z$9:$Z$243,1)+COUNTIF(Z46:Z$243,Z46)-1,"")</f>
        <v>66</v>
      </c>
    </row>
    <row r="47" spans="2:30" x14ac:dyDescent="0.25">
      <c r="B47" s="56" t="s">
        <v>71</v>
      </c>
      <c r="C47" s="40">
        <v>339.5</v>
      </c>
      <c r="D47" s="57">
        <v>339.5</v>
      </c>
      <c r="E47" s="57">
        <v>339.5</v>
      </c>
      <c r="F47" s="41">
        <v>339.5</v>
      </c>
      <c r="G47" s="42">
        <v>0</v>
      </c>
      <c r="H47" s="42">
        <v>0</v>
      </c>
      <c r="I47" s="58">
        <v>80403</v>
      </c>
      <c r="J47" s="59">
        <v>24684693.899999999</v>
      </c>
      <c r="K47" s="68">
        <v>1.2785234899328861</v>
      </c>
      <c r="L47" s="46"/>
      <c r="V47" s="7" t="str">
        <f t="shared" si="2"/>
        <v>GEREGU</v>
      </c>
      <c r="W47" s="51">
        <f t="shared" si="3"/>
        <v>0</v>
      </c>
      <c r="X47" s="51">
        <f t="shared" si="4"/>
        <v>1.2785234899328861</v>
      </c>
      <c r="Y47" s="52">
        <f t="shared" si="5"/>
        <v>80403</v>
      </c>
      <c r="Z47" s="52">
        <f t="shared" si="6"/>
        <v>24684693.899999999</v>
      </c>
      <c r="AA47" s="53">
        <f>IFERROR(RANK(W47,$W$9:$W$243,1)+COUNTIF(W47:W$243,W47)-1,"")</f>
        <v>72</v>
      </c>
      <c r="AB47" s="54">
        <f>IFERROR(RANK(X47,$X$9:$X$243,1)+COUNTIF(X47:X$243,X47)-1,"")</f>
        <v>91</v>
      </c>
      <c r="AC47" s="53">
        <f>IFERROR(RANK(Y47,$Y$9:$Y$243,1)+COUNTIF(Y47:Y$243,Y47)-1,"")</f>
        <v>30</v>
      </c>
      <c r="AD47" s="53">
        <f>IFERROR(RANK(Z47,$Z$9:$Z$243,1)+COUNTIF(Z47:Z$243,Z47)-1,"")</f>
        <v>89</v>
      </c>
    </row>
    <row r="48" spans="2:30" x14ac:dyDescent="0.25">
      <c r="B48" s="56" t="s">
        <v>72</v>
      </c>
      <c r="C48" s="40">
        <v>12.15</v>
      </c>
      <c r="D48" s="57">
        <v>12.3</v>
      </c>
      <c r="E48" s="57">
        <v>11.95</v>
      </c>
      <c r="F48" s="41">
        <v>12.3</v>
      </c>
      <c r="G48" s="42">
        <v>0.15000000000000036</v>
      </c>
      <c r="H48" s="42">
        <v>1.2345679012345707</v>
      </c>
      <c r="I48" s="58">
        <v>5019351</v>
      </c>
      <c r="J48" s="59">
        <v>61493972.5</v>
      </c>
      <c r="K48" s="45">
        <v>1</v>
      </c>
      <c r="L48" s="46"/>
      <c r="V48" s="7" t="str">
        <f t="shared" si="2"/>
        <v>GLAXOSMITH</v>
      </c>
      <c r="W48" s="51">
        <f t="shared" si="3"/>
        <v>1.2345679012345707</v>
      </c>
      <c r="X48" s="51">
        <f t="shared" si="4"/>
        <v>1</v>
      </c>
      <c r="Y48" s="52">
        <f t="shared" si="5"/>
        <v>5019351</v>
      </c>
      <c r="Z48" s="52">
        <f t="shared" si="6"/>
        <v>61493972.5</v>
      </c>
      <c r="AA48" s="53">
        <f>IFERROR(RANK(W48,$W$9:$W$243,1)+COUNTIF(W48:W$243,W48)-1,"")</f>
        <v>103</v>
      </c>
      <c r="AB48" s="54">
        <f>IFERROR(RANK(X48,$X$9:$X$243,1)+COUNTIF(X48:X$243,X48)-1,"")</f>
        <v>82</v>
      </c>
      <c r="AC48" s="53">
        <f>IFERROR(RANK(Y48,$Y$9:$Y$243,1)+COUNTIF(Y48:Y$243,Y48)-1,"")</f>
        <v>103</v>
      </c>
      <c r="AD48" s="53">
        <f>IFERROR(RANK(Z48,$Z$9:$Z$243,1)+COUNTIF(Z48:Z$243,Z48)-1,"")</f>
        <v>102</v>
      </c>
    </row>
    <row r="49" spans="2:30" x14ac:dyDescent="0.25">
      <c r="B49" s="56" t="s">
        <v>73</v>
      </c>
      <c r="C49" s="40">
        <v>35.450000000000003</v>
      </c>
      <c r="D49" s="57">
        <v>35.75</v>
      </c>
      <c r="E49" s="57">
        <v>35.6</v>
      </c>
      <c r="F49" s="41">
        <v>35.700000000000003</v>
      </c>
      <c r="G49" s="42">
        <v>0.25</v>
      </c>
      <c r="H49" s="42">
        <v>0.70521861777150907</v>
      </c>
      <c r="I49" s="58">
        <v>11820965</v>
      </c>
      <c r="J49" s="59">
        <v>421783290.05000001</v>
      </c>
      <c r="K49" s="45">
        <v>0.5521739130434784</v>
      </c>
      <c r="L49" s="46"/>
      <c r="V49" s="7" t="str">
        <f t="shared" si="2"/>
        <v>GTCO</v>
      </c>
      <c r="W49" s="51">
        <f t="shared" si="3"/>
        <v>0.70521861777150907</v>
      </c>
      <c r="X49" s="51">
        <f t="shared" si="4"/>
        <v>0.5521739130434784</v>
      </c>
      <c r="Y49" s="52">
        <f t="shared" si="5"/>
        <v>11820965</v>
      </c>
      <c r="Z49" s="52">
        <f t="shared" si="6"/>
        <v>421783290.05000001</v>
      </c>
      <c r="AA49" s="53">
        <f>IFERROR(RANK(W49,$W$9:$W$243,1)+COUNTIF(W49:W$243,W49)-1,"")</f>
        <v>100</v>
      </c>
      <c r="AB49" s="54">
        <f>IFERROR(RANK(X49,$X$9:$X$243,1)+COUNTIF(X49:X$243,X49)-1,"")</f>
        <v>65</v>
      </c>
      <c r="AC49" s="53">
        <f>IFERROR(RANK(Y49,$Y$9:$Y$243,1)+COUNTIF(Y49:Y$243,Y49)-1,"")</f>
        <v>107</v>
      </c>
      <c r="AD49" s="53">
        <f>IFERROR(RANK(Z49,$Z$9:$Z$243,1)+COUNTIF(Z49:Z$243,Z49)-1,"")</f>
        <v>113</v>
      </c>
    </row>
    <row r="50" spans="2:30" x14ac:dyDescent="0.25">
      <c r="B50" s="56" t="s">
        <v>74</v>
      </c>
      <c r="C50" s="40">
        <v>0.24</v>
      </c>
      <c r="D50" s="57">
        <v>0.25</v>
      </c>
      <c r="E50" s="57">
        <v>0.22</v>
      </c>
      <c r="F50" s="41">
        <v>0.25</v>
      </c>
      <c r="G50" s="42">
        <v>1.0000000000000009E-2</v>
      </c>
      <c r="H50" s="42">
        <v>4.1666666666666705</v>
      </c>
      <c r="I50" s="58">
        <v>4815422</v>
      </c>
      <c r="J50" s="59">
        <v>1105588.46</v>
      </c>
      <c r="K50" s="45">
        <v>0.25</v>
      </c>
      <c r="L50" s="46"/>
      <c r="V50" s="7" t="str">
        <f t="shared" si="2"/>
        <v>GUINEAINS</v>
      </c>
      <c r="W50" s="51">
        <f t="shared" si="3"/>
        <v>4.1666666666666705</v>
      </c>
      <c r="X50" s="51">
        <f t="shared" si="4"/>
        <v>0.25</v>
      </c>
      <c r="Y50" s="52">
        <f t="shared" si="5"/>
        <v>4815422</v>
      </c>
      <c r="Z50" s="52">
        <f t="shared" si="6"/>
        <v>1105588.46</v>
      </c>
      <c r="AA50" s="53">
        <f>IFERROR(RANK(W50,$W$9:$W$243,1)+COUNTIF(W50:W$243,W50)-1,"")</f>
        <v>107</v>
      </c>
      <c r="AB50" s="54">
        <f>IFERROR(RANK(X50,$X$9:$X$243,1)+COUNTIF(X50:X$243,X50)-1,"")</f>
        <v>46</v>
      </c>
      <c r="AC50" s="53">
        <f>IFERROR(RANK(Y50,$Y$9:$Y$243,1)+COUNTIF(Y50:Y$243,Y50)-1,"")</f>
        <v>102</v>
      </c>
      <c r="AD50" s="53">
        <f>IFERROR(RANK(Z50,$Z$9:$Z$243,1)+COUNTIF(Z50:Z$243,Z50)-1,"")</f>
        <v>46</v>
      </c>
    </row>
    <row r="51" spans="2:30" x14ac:dyDescent="0.25">
      <c r="B51" s="56" t="s">
        <v>75</v>
      </c>
      <c r="C51" s="40">
        <v>65</v>
      </c>
      <c r="D51" s="40">
        <v>65</v>
      </c>
      <c r="E51" s="40">
        <v>65</v>
      </c>
      <c r="F51" s="41">
        <v>65</v>
      </c>
      <c r="G51" s="42">
        <v>0</v>
      </c>
      <c r="H51" s="42">
        <v>0</v>
      </c>
      <c r="I51" s="58">
        <v>118088</v>
      </c>
      <c r="J51" s="59">
        <v>7104515.4500000002</v>
      </c>
      <c r="K51" s="45">
        <v>-6.204906204906202E-2</v>
      </c>
      <c r="L51" s="46"/>
      <c r="V51" s="7" t="str">
        <f t="shared" si="2"/>
        <v>GUINNESS</v>
      </c>
      <c r="W51" s="51">
        <f t="shared" si="3"/>
        <v>0</v>
      </c>
      <c r="X51" s="51">
        <f t="shared" si="4"/>
        <v>-6.204906204906202E-2</v>
      </c>
      <c r="Y51" s="52">
        <f t="shared" si="5"/>
        <v>118088</v>
      </c>
      <c r="Z51" s="52">
        <f t="shared" si="6"/>
        <v>7104515.4500000002</v>
      </c>
      <c r="AA51" s="53">
        <f>IFERROR(RANK(W51,$W$9:$W$243,1)+COUNTIF(W51:W$243,W51)-1,"")</f>
        <v>71</v>
      </c>
      <c r="AB51" s="54">
        <f>IFERROR(RANK(X51,$X$9:$X$243,1)+COUNTIF(X51:X$243,X51)-1,"")</f>
        <v>8</v>
      </c>
      <c r="AC51" s="53">
        <f>IFERROR(RANK(Y51,$Y$9:$Y$243,1)+COUNTIF(Y51:Y$243,Y51)-1,"")</f>
        <v>39</v>
      </c>
      <c r="AD51" s="53">
        <f>IFERROR(RANK(Z51,$Z$9:$Z$243,1)+COUNTIF(Z51:Z$243,Z51)-1,"")</f>
        <v>79</v>
      </c>
    </row>
    <row r="52" spans="2:30" x14ac:dyDescent="0.25">
      <c r="B52" s="56" t="s">
        <v>76</v>
      </c>
      <c r="C52" s="40">
        <v>3.1</v>
      </c>
      <c r="D52" s="57">
        <v>3.1</v>
      </c>
      <c r="E52" s="57">
        <v>3.1</v>
      </c>
      <c r="F52" s="41">
        <v>3.1</v>
      </c>
      <c r="G52" s="42">
        <v>0</v>
      </c>
      <c r="H52" s="42">
        <v>0</v>
      </c>
      <c r="I52" s="58">
        <v>68205</v>
      </c>
      <c r="J52" s="59">
        <v>214905.45</v>
      </c>
      <c r="K52" s="45">
        <v>0.32478632478632496</v>
      </c>
      <c r="L52" s="46"/>
      <c r="V52" s="7" t="str">
        <f t="shared" si="2"/>
        <v>HONYFLOUR</v>
      </c>
      <c r="W52" s="51">
        <f t="shared" si="3"/>
        <v>0</v>
      </c>
      <c r="X52" s="51">
        <f t="shared" si="4"/>
        <v>0.32478632478632496</v>
      </c>
      <c r="Y52" s="52">
        <f t="shared" si="5"/>
        <v>68205</v>
      </c>
      <c r="Z52" s="52">
        <f t="shared" si="6"/>
        <v>214905.45</v>
      </c>
      <c r="AA52" s="53">
        <f>IFERROR(RANK(W52,$W$9:$W$243,1)+COUNTIF(W52:W$243,W52)-1,"")</f>
        <v>70</v>
      </c>
      <c r="AB52" s="54">
        <f>IFERROR(RANK(X52,$X$9:$X$243,1)+COUNTIF(X52:X$243,X52)-1,"")</f>
        <v>50</v>
      </c>
      <c r="AC52" s="53">
        <f>IFERROR(RANK(Y52,$Y$9:$Y$243,1)+COUNTIF(Y52:Y$243,Y52)-1,"")</f>
        <v>27</v>
      </c>
      <c r="AD52" s="53">
        <f>IFERROR(RANK(Z52,$Z$9:$Z$243,1)+COUNTIF(Z52:Z$243,Z52)-1,"")</f>
        <v>25</v>
      </c>
    </row>
    <row r="53" spans="2:30" x14ac:dyDescent="0.25">
      <c r="B53" s="56" t="s">
        <v>77</v>
      </c>
      <c r="C53" s="40">
        <v>3.15</v>
      </c>
      <c r="D53" s="57">
        <v>2.93</v>
      </c>
      <c r="E53" s="57">
        <v>2.93</v>
      </c>
      <c r="F53" s="41">
        <v>2.93</v>
      </c>
      <c r="G53" s="42">
        <v>-0.21999999999999975</v>
      </c>
      <c r="H53" s="42">
        <v>-6.9841269841269762</v>
      </c>
      <c r="I53" s="58">
        <v>320242</v>
      </c>
      <c r="J53" s="59">
        <v>939060.12</v>
      </c>
      <c r="K53" s="45">
        <v>1.7904761904761903</v>
      </c>
      <c r="L53" s="46"/>
      <c r="V53" s="7" t="str">
        <f t="shared" si="2"/>
        <v>IKEJAHOTEL</v>
      </c>
      <c r="W53" s="51">
        <f t="shared" si="3"/>
        <v>-6.9841269841269762</v>
      </c>
      <c r="X53" s="51">
        <f t="shared" si="4"/>
        <v>1.7904761904761903</v>
      </c>
      <c r="Y53" s="52">
        <f t="shared" si="5"/>
        <v>320242</v>
      </c>
      <c r="Z53" s="52">
        <f t="shared" si="6"/>
        <v>939060.12</v>
      </c>
      <c r="AA53" s="53">
        <f>IFERROR(RANK(W53,$W$9:$W$243,1)+COUNTIF(W53:W$243,W53)-1,"")</f>
        <v>5</v>
      </c>
      <c r="AB53" s="54">
        <f>IFERROR(RANK(X53,$X$9:$X$243,1)+COUNTIF(X53:X$243,X53)-1,"")</f>
        <v>97</v>
      </c>
      <c r="AC53" s="53">
        <f>IFERROR(RANK(Y53,$Y$9:$Y$243,1)+COUNTIF(Y53:Y$243,Y53)-1,"")</f>
        <v>57</v>
      </c>
      <c r="AD53" s="53">
        <f>IFERROR(RANK(Z53,$Z$9:$Z$243,1)+COUNTIF(Z53:Z$243,Z53)-1,"")</f>
        <v>43</v>
      </c>
    </row>
    <row r="54" spans="2:30" x14ac:dyDescent="0.25">
      <c r="B54" s="56" t="s">
        <v>78</v>
      </c>
      <c r="C54" s="40">
        <v>8.5</v>
      </c>
      <c r="D54" s="40">
        <v>8.5</v>
      </c>
      <c r="E54" s="40">
        <v>8.5</v>
      </c>
      <c r="F54" s="41">
        <v>8.5</v>
      </c>
      <c r="G54" s="42">
        <v>0</v>
      </c>
      <c r="H54" s="42">
        <v>0</v>
      </c>
      <c r="I54" s="58">
        <v>72790</v>
      </c>
      <c r="J54" s="59">
        <v>617401.59999999998</v>
      </c>
      <c r="K54" s="45">
        <v>0.14864864864864868</v>
      </c>
      <c r="L54" s="46"/>
      <c r="V54" s="7" t="str">
        <f t="shared" si="2"/>
        <v>IMG</v>
      </c>
      <c r="W54" s="51">
        <f t="shared" si="3"/>
        <v>0</v>
      </c>
      <c r="X54" s="51">
        <f t="shared" si="4"/>
        <v>0.14864864864864868</v>
      </c>
      <c r="Y54" s="52">
        <f t="shared" si="5"/>
        <v>72790</v>
      </c>
      <c r="Z54" s="52">
        <f t="shared" si="6"/>
        <v>617401.59999999998</v>
      </c>
      <c r="AA54" s="53">
        <f>IFERROR(RANK(W54,$W$9:$W$243,1)+COUNTIF(W54:W$243,W54)-1,"")</f>
        <v>69</v>
      </c>
      <c r="AB54" s="54">
        <f>IFERROR(RANK(X54,$X$9:$X$243,1)+COUNTIF(X54:X$243,X54)-1,"")</f>
        <v>29</v>
      </c>
      <c r="AC54" s="53">
        <f>IFERROR(RANK(Y54,$Y$9:$Y$243,1)+COUNTIF(Y54:Y$243,Y54)-1,"")</f>
        <v>29</v>
      </c>
      <c r="AD54" s="53">
        <f>IFERROR(RANK(Z54,$Z$9:$Z$243,1)+COUNTIF(Z54:Z$243,Z54)-1,"")</f>
        <v>38</v>
      </c>
    </row>
    <row r="55" spans="2:30" x14ac:dyDescent="0.25">
      <c r="B55" s="56" t="s">
        <v>79</v>
      </c>
      <c r="C55" s="40">
        <v>4.5999999999999996</v>
      </c>
      <c r="D55" s="57">
        <v>4.5999999999999996</v>
      </c>
      <c r="E55" s="57">
        <v>4.5999999999999996</v>
      </c>
      <c r="F55" s="41">
        <v>4.5999999999999996</v>
      </c>
      <c r="G55" s="42">
        <v>0</v>
      </c>
      <c r="H55" s="42">
        <v>0</v>
      </c>
      <c r="I55" s="58">
        <v>210255</v>
      </c>
      <c r="J55" s="59">
        <v>929547.5</v>
      </c>
      <c r="K55" s="45">
        <v>-2.1276595744680993E-2</v>
      </c>
      <c r="L55" s="46"/>
      <c r="V55" s="7" t="str">
        <f t="shared" si="2"/>
        <v>INTBREW</v>
      </c>
      <c r="W55" s="51">
        <f t="shared" si="3"/>
        <v>0</v>
      </c>
      <c r="X55" s="51">
        <f t="shared" si="4"/>
        <v>-2.1276595744680993E-2</v>
      </c>
      <c r="Y55" s="52">
        <f t="shared" si="5"/>
        <v>210255</v>
      </c>
      <c r="Z55" s="52">
        <f t="shared" si="6"/>
        <v>929547.5</v>
      </c>
      <c r="AA55" s="53">
        <f>IFERROR(RANK(W55,$W$9:$W$243,1)+COUNTIF(W55:W$243,W55)-1,"")</f>
        <v>68</v>
      </c>
      <c r="AB55" s="54">
        <f>IFERROR(RANK(X55,$X$9:$X$243,1)+COUNTIF(X55:X$243,X55)-1,"")</f>
        <v>9</v>
      </c>
      <c r="AC55" s="53">
        <f>IFERROR(RANK(Y55,$Y$9:$Y$243,1)+COUNTIF(Y55:Y$243,Y55)-1,"")</f>
        <v>49</v>
      </c>
      <c r="AD55" s="53">
        <f>IFERROR(RANK(Z55,$Z$9:$Z$243,1)+COUNTIF(Z55:Z$243,Z55)-1,"")</f>
        <v>42</v>
      </c>
    </row>
    <row r="56" spans="2:30" x14ac:dyDescent="0.25">
      <c r="B56" s="56" t="s">
        <v>80</v>
      </c>
      <c r="C56" s="40">
        <v>1.6</v>
      </c>
      <c r="D56" s="57">
        <v>1.6</v>
      </c>
      <c r="E56" s="57">
        <v>1.53</v>
      </c>
      <c r="F56" s="41">
        <v>1.57</v>
      </c>
      <c r="G56" s="42">
        <v>-3.0000000000000027E-2</v>
      </c>
      <c r="H56" s="42">
        <v>-1.8750000000000018</v>
      </c>
      <c r="I56" s="58">
        <v>1549759</v>
      </c>
      <c r="J56" s="59">
        <v>2450215.0499999998</v>
      </c>
      <c r="K56" s="68">
        <v>0.70652173913043481</v>
      </c>
      <c r="L56" s="46"/>
      <c r="V56" s="7" t="str">
        <f t="shared" si="2"/>
        <v>JAIZBANK</v>
      </c>
      <c r="W56" s="51">
        <f t="shared" si="3"/>
        <v>-1.8750000000000018</v>
      </c>
      <c r="X56" s="51">
        <f t="shared" si="4"/>
        <v>0.70652173913043481</v>
      </c>
      <c r="Y56" s="52">
        <f t="shared" si="5"/>
        <v>1549759</v>
      </c>
      <c r="Z56" s="52">
        <f t="shared" si="6"/>
        <v>2450215.0499999998</v>
      </c>
      <c r="AA56" s="53">
        <f>IFERROR(RANK(W56,$W$9:$W$243,1)+COUNTIF(W56:W$243,W56)-1,"")</f>
        <v>14</v>
      </c>
      <c r="AB56" s="54">
        <f>IFERROR(RANK(X56,$X$9:$X$243,1)+COUNTIF(X56:X$243,X56)-1,"")</f>
        <v>73</v>
      </c>
      <c r="AC56" s="53">
        <f>IFERROR(RANK(Y56,$Y$9:$Y$243,1)+COUNTIF(Y56:Y$243,Y56)-1,"")</f>
        <v>87</v>
      </c>
      <c r="AD56" s="53">
        <f>IFERROR(RANK(Z56,$Z$9:$Z$243,1)+COUNTIF(Z56:Z$243,Z56)-1,"")</f>
        <v>61</v>
      </c>
    </row>
    <row r="57" spans="2:30" x14ac:dyDescent="0.25">
      <c r="B57" s="56" t="s">
        <v>81</v>
      </c>
      <c r="C57" s="40">
        <v>0.92</v>
      </c>
      <c r="D57" s="57">
        <v>0.93</v>
      </c>
      <c r="E57" s="57">
        <v>0.92</v>
      </c>
      <c r="F57" s="41">
        <v>0.93</v>
      </c>
      <c r="G57" s="42">
        <v>1.0000000000000009E-2</v>
      </c>
      <c r="H57" s="42">
        <v>1.0869565217391313</v>
      </c>
      <c r="I57" s="58">
        <v>1231136</v>
      </c>
      <c r="J57" s="59">
        <v>1141267.76</v>
      </c>
      <c r="K57" s="45">
        <v>2.3214285714285712</v>
      </c>
      <c r="L57" s="46"/>
      <c r="V57" s="7" t="str">
        <f t="shared" si="2"/>
        <v>JAPAULGOLD</v>
      </c>
      <c r="W57" s="51">
        <f t="shared" si="3"/>
        <v>1.0869565217391313</v>
      </c>
      <c r="X57" s="51">
        <f t="shared" si="4"/>
        <v>2.3214285714285712</v>
      </c>
      <c r="Y57" s="52">
        <f t="shared" si="5"/>
        <v>1231136</v>
      </c>
      <c r="Z57" s="52">
        <f t="shared" si="6"/>
        <v>1141267.76</v>
      </c>
      <c r="AA57" s="53">
        <f>IFERROR(RANK(W57,$W$9:$W$243,1)+COUNTIF(W57:W$243,W57)-1,"")</f>
        <v>102</v>
      </c>
      <c r="AB57" s="54">
        <f>IFERROR(RANK(X57,$X$9:$X$243,1)+COUNTIF(X57:X$243,X57)-1,"")</f>
        <v>102</v>
      </c>
      <c r="AC57" s="53">
        <f>IFERROR(RANK(Y57,$Y$9:$Y$243,1)+COUNTIF(Y57:Y$243,Y57)-1,"")</f>
        <v>83</v>
      </c>
      <c r="AD57" s="53">
        <f>IFERROR(RANK(Z57,$Z$9:$Z$243,1)+COUNTIF(Z57:Z$243,Z57)-1,"")</f>
        <v>48</v>
      </c>
    </row>
    <row r="58" spans="2:30" x14ac:dyDescent="0.25">
      <c r="B58" s="56" t="s">
        <v>82</v>
      </c>
      <c r="C58" s="40">
        <v>36.299999999999997</v>
      </c>
      <c r="D58" s="57">
        <v>36.299999999999997</v>
      </c>
      <c r="E58" s="57">
        <v>36.299999999999997</v>
      </c>
      <c r="F58" s="41">
        <v>36.299999999999997</v>
      </c>
      <c r="G58" s="42">
        <v>0</v>
      </c>
      <c r="H58" s="42">
        <v>0</v>
      </c>
      <c r="I58" s="58">
        <v>80929</v>
      </c>
      <c r="J58" s="59">
        <v>2796114.75</v>
      </c>
      <c r="K58" s="45">
        <v>0.48163265306122427</v>
      </c>
      <c r="L58" s="46"/>
      <c r="V58" s="7" t="str">
        <f t="shared" si="2"/>
        <v>JBERGER</v>
      </c>
      <c r="W58" s="51">
        <f t="shared" si="3"/>
        <v>0</v>
      </c>
      <c r="X58" s="51">
        <f t="shared" si="4"/>
        <v>0.48163265306122427</v>
      </c>
      <c r="Y58" s="52">
        <f t="shared" si="5"/>
        <v>80929</v>
      </c>
      <c r="Z58" s="52">
        <f t="shared" si="6"/>
        <v>2796114.75</v>
      </c>
      <c r="AA58" s="53">
        <f>IFERROR(RANK(W58,$W$9:$W$243,1)+COUNTIF(W58:W$243,W58)-1,"")</f>
        <v>67</v>
      </c>
      <c r="AB58" s="54">
        <f>IFERROR(RANK(X58,$X$9:$X$243,1)+COUNTIF(X58:X$243,X58)-1,"")</f>
        <v>61</v>
      </c>
      <c r="AC58" s="53">
        <f>IFERROR(RANK(Y58,$Y$9:$Y$243,1)+COUNTIF(Y58:Y$243,Y58)-1,"")</f>
        <v>31</v>
      </c>
      <c r="AD58" s="53">
        <f>IFERROR(RANK(Z58,$Z$9:$Z$243,1)+COUNTIF(Z58:Z$243,Z58)-1,"")</f>
        <v>69</v>
      </c>
    </row>
    <row r="59" spans="2:30" x14ac:dyDescent="0.25">
      <c r="B59" s="56" t="s">
        <v>83</v>
      </c>
      <c r="C59" s="40">
        <v>1.57</v>
      </c>
      <c r="D59" s="40">
        <v>1.57</v>
      </c>
      <c r="E59" s="40">
        <v>1.57</v>
      </c>
      <c r="F59" s="41">
        <v>1.57</v>
      </c>
      <c r="G59" s="42">
        <v>0</v>
      </c>
      <c r="H59" s="42">
        <v>0</v>
      </c>
      <c r="I59" s="58">
        <v>570</v>
      </c>
      <c r="J59" s="59">
        <v>974.7</v>
      </c>
      <c r="K59" s="45">
        <v>1.1506849315068495</v>
      </c>
      <c r="L59" s="46"/>
      <c r="V59" s="7" t="str">
        <f t="shared" si="2"/>
        <v>JOHNHOLT</v>
      </c>
      <c r="W59" s="51">
        <f t="shared" si="3"/>
        <v>0</v>
      </c>
      <c r="X59" s="51">
        <f t="shared" si="4"/>
        <v>1.1506849315068495</v>
      </c>
      <c r="Y59" s="52">
        <f t="shared" si="5"/>
        <v>570</v>
      </c>
      <c r="Z59" s="52">
        <f t="shared" si="6"/>
        <v>974.7</v>
      </c>
      <c r="AA59" s="53">
        <f>IFERROR(RANK(W59,$W$9:$W$243,1)+COUNTIF(W59:W$243,W59)-1,"")</f>
        <v>66</v>
      </c>
      <c r="AB59" s="54">
        <f>IFERROR(RANK(X59,$X$9:$X$243,1)+COUNTIF(X59:X$243,X59)-1,"")</f>
        <v>87</v>
      </c>
      <c r="AC59" s="53">
        <f>IFERROR(RANK(Y59,$Y$9:$Y$243,1)+COUNTIF(Y59:Y$243,Y59)-1,"")</f>
        <v>4</v>
      </c>
      <c r="AD59" s="53">
        <f>IFERROR(RANK(Z59,$Z$9:$Z$243,1)+COUNTIF(Z59:Z$243,Z59)-1,"")</f>
        <v>4</v>
      </c>
    </row>
    <row r="60" spans="2:30" x14ac:dyDescent="0.25">
      <c r="B60" s="56" t="s">
        <v>84</v>
      </c>
      <c r="C60" s="40">
        <v>2</v>
      </c>
      <c r="D60" s="57">
        <v>1.9</v>
      </c>
      <c r="E60" s="57">
        <v>1.9</v>
      </c>
      <c r="F60" s="41">
        <v>1.9</v>
      </c>
      <c r="G60" s="42">
        <v>-0.10000000000000009</v>
      </c>
      <c r="H60" s="42">
        <v>-5.0000000000000044</v>
      </c>
      <c r="I60" s="58">
        <v>258200</v>
      </c>
      <c r="J60" s="59">
        <v>493115</v>
      </c>
      <c r="K60" s="45">
        <v>1.1839080459770113</v>
      </c>
      <c r="V60" s="7" t="str">
        <f t="shared" si="2"/>
        <v>LASACO</v>
      </c>
      <c r="W60" s="51">
        <f t="shared" si="3"/>
        <v>-5.0000000000000044</v>
      </c>
      <c r="X60" s="51">
        <f t="shared" si="4"/>
        <v>1.1839080459770113</v>
      </c>
      <c r="Y60" s="52">
        <f t="shared" si="5"/>
        <v>258200</v>
      </c>
      <c r="Z60" s="52">
        <f t="shared" si="6"/>
        <v>493115</v>
      </c>
      <c r="AA60" s="53">
        <f>IFERROR(RANK(W60,$W$9:$W$243,1)+COUNTIF(W60:W$243,W60)-1,"")</f>
        <v>6</v>
      </c>
      <c r="AB60" s="54">
        <f>IFERROR(RANK(X60,$X$9:$X$243,1)+COUNTIF(X60:X$243,X60)-1,"")</f>
        <v>88</v>
      </c>
      <c r="AC60" s="53">
        <f>IFERROR(RANK(Y60,$Y$9:$Y$243,1)+COUNTIF(Y60:Y$243,Y60)-1,"")</f>
        <v>53</v>
      </c>
      <c r="AD60" s="53">
        <f>IFERROR(RANK(Z60,$Z$9:$Z$243,1)+COUNTIF(Z60:Z$243,Z60)-1,"")</f>
        <v>35</v>
      </c>
    </row>
    <row r="61" spans="2:30" x14ac:dyDescent="0.25">
      <c r="B61" s="56" t="s">
        <v>85</v>
      </c>
      <c r="C61" s="40">
        <v>3</v>
      </c>
      <c r="D61" s="57">
        <v>3.3</v>
      </c>
      <c r="E61" s="57">
        <v>3.3</v>
      </c>
      <c r="F61" s="41">
        <v>3.3</v>
      </c>
      <c r="G61" s="42">
        <v>0.29999999999999982</v>
      </c>
      <c r="H61" s="42">
        <v>9.9999999999999929</v>
      </c>
      <c r="I61" s="58">
        <v>501098</v>
      </c>
      <c r="J61" s="59">
        <v>1639144.48</v>
      </c>
      <c r="K61" s="45">
        <v>0.49999999999999978</v>
      </c>
      <c r="L61" s="46"/>
      <c r="V61" s="7" t="str">
        <f t="shared" si="2"/>
        <v>LEARNAFRCA</v>
      </c>
      <c r="W61" s="51">
        <f t="shared" si="3"/>
        <v>9.9999999999999929</v>
      </c>
      <c r="X61" s="51">
        <f t="shared" si="4"/>
        <v>0.49999999999999978</v>
      </c>
      <c r="Y61" s="52">
        <f t="shared" si="5"/>
        <v>501098</v>
      </c>
      <c r="Z61" s="52">
        <f t="shared" si="6"/>
        <v>1639144.48</v>
      </c>
      <c r="AA61" s="53">
        <f>IFERROR(RANK(W61,$W$9:$W$243,1)+COUNTIF(W61:W$243,W61)-1,"")</f>
        <v>114</v>
      </c>
      <c r="AB61" s="54">
        <f>IFERROR(RANK(X61,$X$9:$X$243,1)+COUNTIF(X61:X$243,X61)-1,"")</f>
        <v>64</v>
      </c>
      <c r="AC61" s="53">
        <f>IFERROR(RANK(Y61,$Y$9:$Y$243,1)+COUNTIF(Y61:Y$243,Y61)-1,"")</f>
        <v>64</v>
      </c>
      <c r="AD61" s="53">
        <f>IFERROR(RANK(Z61,$Z$9:$Z$243,1)+COUNTIF(Z61:Z$243,Z61)-1,"")</f>
        <v>51</v>
      </c>
    </row>
    <row r="62" spans="2:30" x14ac:dyDescent="0.25">
      <c r="B62" s="56" t="s">
        <v>86</v>
      </c>
      <c r="C62" s="40">
        <v>0.78</v>
      </c>
      <c r="D62" s="40">
        <v>0.78</v>
      </c>
      <c r="E62" s="40">
        <v>0.78</v>
      </c>
      <c r="F62" s="41">
        <v>0.78</v>
      </c>
      <c r="G62" s="42">
        <v>0</v>
      </c>
      <c r="H62" s="42">
        <v>0</v>
      </c>
      <c r="I62" s="58">
        <v>114069</v>
      </c>
      <c r="J62" s="59">
        <v>88579</v>
      </c>
      <c r="K62" s="45">
        <v>0.95</v>
      </c>
      <c r="L62" s="46"/>
      <c r="V62" s="7" t="str">
        <f t="shared" si="2"/>
        <v>LINKASSURE</v>
      </c>
      <c r="W62" s="51">
        <f t="shared" si="3"/>
        <v>0</v>
      </c>
      <c r="X62" s="51">
        <f t="shared" si="4"/>
        <v>0.95</v>
      </c>
      <c r="Y62" s="52">
        <f t="shared" si="5"/>
        <v>114069</v>
      </c>
      <c r="Z62" s="52">
        <f t="shared" si="6"/>
        <v>88579</v>
      </c>
      <c r="AA62" s="53">
        <f>IFERROR(RANK(W62,$W$9:$W$243,1)+COUNTIF(W62:W$243,W62)-1,"")</f>
        <v>65</v>
      </c>
      <c r="AB62" s="54">
        <f>IFERROR(RANK(X62,$X$9:$X$243,1)+COUNTIF(X62:X$243,X62)-1,"")</f>
        <v>79</v>
      </c>
      <c r="AC62" s="53">
        <f>IFERROR(RANK(Y62,$Y$9:$Y$243,1)+COUNTIF(Y62:Y$243,Y62)-1,"")</f>
        <v>36</v>
      </c>
      <c r="AD62" s="53">
        <f>IFERROR(RANK(Z62,$Z$9:$Z$243,1)+COUNTIF(Z62:Z$243,Z62)-1,"")</f>
        <v>16</v>
      </c>
    </row>
    <row r="63" spans="2:30" x14ac:dyDescent="0.25">
      <c r="B63" s="56" t="s">
        <v>87</v>
      </c>
      <c r="C63" s="40">
        <v>1.8</v>
      </c>
      <c r="D63" s="57">
        <v>1.8</v>
      </c>
      <c r="E63" s="57">
        <v>1.79</v>
      </c>
      <c r="F63" s="41">
        <v>1.8</v>
      </c>
      <c r="G63" s="42">
        <v>0</v>
      </c>
      <c r="H63" s="42">
        <v>0</v>
      </c>
      <c r="I63" s="58">
        <v>1463317</v>
      </c>
      <c r="J63" s="59">
        <v>2626657.4</v>
      </c>
      <c r="K63" s="45">
        <v>0.6513761467889907</v>
      </c>
      <c r="L63" s="46"/>
      <c r="V63" s="7" t="str">
        <f t="shared" si="2"/>
        <v>LIVESTOCK</v>
      </c>
      <c r="W63" s="51">
        <f t="shared" si="3"/>
        <v>0</v>
      </c>
      <c r="X63" s="51">
        <f t="shared" si="4"/>
        <v>0.6513761467889907</v>
      </c>
      <c r="Y63" s="52">
        <f t="shared" si="5"/>
        <v>1463317</v>
      </c>
      <c r="Z63" s="52">
        <f t="shared" si="6"/>
        <v>2626657.4</v>
      </c>
      <c r="AA63" s="53">
        <f>IFERROR(RANK(W63,$W$9:$W$243,1)+COUNTIF(W63:W$243,W63)-1,"")</f>
        <v>64</v>
      </c>
      <c r="AB63" s="54">
        <f>IFERROR(RANK(X63,$X$9:$X$243,1)+COUNTIF(X63:X$243,X63)-1,"")</f>
        <v>69</v>
      </c>
      <c r="AC63" s="53">
        <f>IFERROR(RANK(Y63,$Y$9:$Y$243,1)+COUNTIF(Y63:Y$243,Y63)-1,"")</f>
        <v>86</v>
      </c>
      <c r="AD63" s="53">
        <f>IFERROR(RANK(Z63,$Z$9:$Z$243,1)+COUNTIF(Z63:Z$243,Z63)-1,"")</f>
        <v>64</v>
      </c>
    </row>
    <row r="64" spans="2:30" x14ac:dyDescent="0.25">
      <c r="B64" s="56" t="s">
        <v>88</v>
      </c>
      <c r="C64" s="40">
        <v>4.22</v>
      </c>
      <c r="D64" s="57">
        <v>4.1900000000000004</v>
      </c>
      <c r="E64" s="57">
        <v>4.13</v>
      </c>
      <c r="F64" s="41">
        <v>4.13</v>
      </c>
      <c r="G64" s="42">
        <v>-8.9999999999999858E-2</v>
      </c>
      <c r="H64" s="42">
        <v>-2.1327014218009444</v>
      </c>
      <c r="I64" s="58">
        <v>2092299</v>
      </c>
      <c r="J64" s="59">
        <v>8706096.4100000001</v>
      </c>
      <c r="K64" s="45">
        <v>1.0649999999999999</v>
      </c>
      <c r="L64" s="46"/>
      <c r="V64" s="7" t="str">
        <f t="shared" si="2"/>
        <v>MANSARD</v>
      </c>
      <c r="W64" s="51">
        <f t="shared" si="3"/>
        <v>-2.1327014218009444</v>
      </c>
      <c r="X64" s="51">
        <f t="shared" si="4"/>
        <v>1.0649999999999999</v>
      </c>
      <c r="Y64" s="52">
        <f t="shared" si="5"/>
        <v>2092299</v>
      </c>
      <c r="Z64" s="52">
        <f t="shared" si="6"/>
        <v>8706096.4100000001</v>
      </c>
      <c r="AA64" s="53">
        <f>IFERROR(RANK(W64,$W$9:$W$243,1)+COUNTIF(W64:W$243,W64)-1,"")</f>
        <v>12</v>
      </c>
      <c r="AB64" s="54">
        <f>IFERROR(RANK(X64,$X$9:$X$243,1)+COUNTIF(X64:X$243,X64)-1,"")</f>
        <v>84</v>
      </c>
      <c r="AC64" s="53">
        <f>IFERROR(RANK(Y64,$Y$9:$Y$243,1)+COUNTIF(Y64:Y$243,Y64)-1,"")</f>
        <v>93</v>
      </c>
      <c r="AD64" s="53">
        <f>IFERROR(RANK(Z64,$Z$9:$Z$243,1)+COUNTIF(Z64:Z$243,Z64)-1,"")</f>
        <v>80</v>
      </c>
    </row>
    <row r="65" spans="2:30" x14ac:dyDescent="0.25">
      <c r="B65" s="56" t="s">
        <v>89</v>
      </c>
      <c r="C65" s="40">
        <v>4.8499999999999996</v>
      </c>
      <c r="D65" s="40">
        <v>4.8600000000000003</v>
      </c>
      <c r="E65" s="40">
        <v>4.8600000000000003</v>
      </c>
      <c r="F65" s="41">
        <v>4.8600000000000003</v>
      </c>
      <c r="G65" s="42">
        <v>1.0000000000000675E-2</v>
      </c>
      <c r="H65" s="42">
        <v>0.2061855670103232</v>
      </c>
      <c r="I65" s="58">
        <v>407435</v>
      </c>
      <c r="J65" s="59">
        <v>1978318.8</v>
      </c>
      <c r="K65" s="45">
        <v>0.13023255813953494</v>
      </c>
      <c r="L65" s="46"/>
      <c r="V65" s="7" t="str">
        <f t="shared" si="2"/>
        <v>MAYBAKER</v>
      </c>
      <c r="W65" s="51">
        <f t="shared" si="3"/>
        <v>0.2061855670103232</v>
      </c>
      <c r="X65" s="51">
        <f t="shared" si="4"/>
        <v>0.13023255813953494</v>
      </c>
      <c r="Y65" s="52">
        <f t="shared" si="5"/>
        <v>407435</v>
      </c>
      <c r="Z65" s="52">
        <f t="shared" si="6"/>
        <v>1978318.8</v>
      </c>
      <c r="AA65" s="53">
        <f>IFERROR(RANK(W65,$W$9:$W$243,1)+COUNTIF(W65:W$243,W65)-1,"")</f>
        <v>99</v>
      </c>
      <c r="AB65" s="54">
        <f>IFERROR(RANK(X65,$X$9:$X$243,1)+COUNTIF(X65:X$243,X65)-1,"")</f>
        <v>25</v>
      </c>
      <c r="AC65" s="53">
        <f>IFERROR(RANK(Y65,$Y$9:$Y$243,1)+COUNTIF(Y65:Y$243,Y65)-1,"")</f>
        <v>60</v>
      </c>
      <c r="AD65" s="53">
        <f>IFERROR(RANK(Z65,$Z$9:$Z$243,1)+COUNTIF(Z65:Z$243,Z65)-1,"")</f>
        <v>55</v>
      </c>
    </row>
    <row r="66" spans="2:30" x14ac:dyDescent="0.25">
      <c r="B66" s="56" t="s">
        <v>90</v>
      </c>
      <c r="C66" s="40">
        <v>0.42</v>
      </c>
      <c r="D66" s="57">
        <v>0.42</v>
      </c>
      <c r="E66" s="57">
        <v>0.41</v>
      </c>
      <c r="F66" s="41">
        <v>0.42</v>
      </c>
      <c r="G66" s="42">
        <v>0</v>
      </c>
      <c r="H66" s="42">
        <v>0</v>
      </c>
      <c r="I66" s="58">
        <v>1242548</v>
      </c>
      <c r="J66" s="59">
        <v>520812.16</v>
      </c>
      <c r="K66" s="45">
        <v>0.55555555555555536</v>
      </c>
      <c r="L66" s="46"/>
      <c r="V66" s="7" t="str">
        <f t="shared" si="2"/>
        <v>MBENEFIT</v>
      </c>
      <c r="W66" s="51">
        <f t="shared" si="3"/>
        <v>0</v>
      </c>
      <c r="X66" s="51">
        <f t="shared" si="4"/>
        <v>0.55555555555555536</v>
      </c>
      <c r="Y66" s="52">
        <f t="shared" si="5"/>
        <v>1242548</v>
      </c>
      <c r="Z66" s="52">
        <f t="shared" si="6"/>
        <v>520812.16</v>
      </c>
      <c r="AA66" s="53">
        <f>IFERROR(RANK(W66,$W$9:$W$243,1)+COUNTIF(W66:W$243,W66)-1,"")</f>
        <v>63</v>
      </c>
      <c r="AB66" s="54">
        <f>IFERROR(RANK(X66,$X$9:$X$243,1)+COUNTIF(X66:X$243,X66)-1,"")</f>
        <v>66</v>
      </c>
      <c r="AC66" s="53">
        <f>IFERROR(RANK(Y66,$Y$9:$Y$243,1)+COUNTIF(Y66:Y$243,Y66)-1,"")</f>
        <v>84</v>
      </c>
      <c r="AD66" s="53">
        <f>IFERROR(RANK(Z66,$Z$9:$Z$243,1)+COUNTIF(Z66:Z$243,Z66)-1,"")</f>
        <v>36</v>
      </c>
    </row>
    <row r="67" spans="2:30" x14ac:dyDescent="0.25">
      <c r="B67" s="56" t="s">
        <v>91</v>
      </c>
      <c r="C67" s="40">
        <v>0.68</v>
      </c>
      <c r="D67" s="40">
        <v>0.62</v>
      </c>
      <c r="E67" s="40">
        <v>0.62</v>
      </c>
      <c r="F67" s="41">
        <v>0.62</v>
      </c>
      <c r="G67" s="42">
        <v>-6.0000000000000053E-2</v>
      </c>
      <c r="H67" s="42">
        <v>-8.8235294117647136</v>
      </c>
      <c r="I67" s="58">
        <v>130500</v>
      </c>
      <c r="J67" s="59">
        <v>80920</v>
      </c>
      <c r="K67" s="45">
        <v>8.7719298245614086E-2</v>
      </c>
      <c r="L67" s="46"/>
      <c r="V67" s="7" t="str">
        <f t="shared" si="2"/>
        <v>MCNICHOLS</v>
      </c>
      <c r="W67" s="51">
        <f t="shared" si="3"/>
        <v>-8.8235294117647136</v>
      </c>
      <c r="X67" s="51">
        <f t="shared" si="4"/>
        <v>8.7719298245614086E-2</v>
      </c>
      <c r="Y67" s="52">
        <f t="shared" si="5"/>
        <v>130500</v>
      </c>
      <c r="Z67" s="52">
        <f t="shared" si="6"/>
        <v>80920</v>
      </c>
      <c r="AA67" s="53">
        <f>IFERROR(RANK(W67,$W$9:$W$243,1)+COUNTIF(W67:W$243,W67)-1,"")</f>
        <v>1</v>
      </c>
      <c r="AB67" s="54">
        <f>IFERROR(RANK(X67,$X$9:$X$243,1)+COUNTIF(X67:X$243,X67)-1,"")</f>
        <v>18</v>
      </c>
      <c r="AC67" s="53">
        <f>IFERROR(RANK(Y67,$Y$9:$Y$243,1)+COUNTIF(Y67:Y$243,Y67)-1,"")</f>
        <v>41</v>
      </c>
      <c r="AD67" s="53">
        <f>IFERROR(RANK(Z67,$Z$9:$Z$243,1)+COUNTIF(Z67:Z$243,Z67)-1,"")</f>
        <v>15</v>
      </c>
    </row>
    <row r="68" spans="2:30" x14ac:dyDescent="0.25">
      <c r="B68" s="56" t="s">
        <v>92</v>
      </c>
      <c r="C68" s="40">
        <v>3.04</v>
      </c>
      <c r="D68" s="57">
        <v>3.04</v>
      </c>
      <c r="E68" s="57">
        <v>3.04</v>
      </c>
      <c r="F68" s="41">
        <v>3.04</v>
      </c>
      <c r="G68" s="42">
        <v>0</v>
      </c>
      <c r="H68" s="42">
        <v>0</v>
      </c>
      <c r="I68" s="58">
        <v>12000</v>
      </c>
      <c r="J68" s="59">
        <v>32998.199999999997</v>
      </c>
      <c r="K68" s="45">
        <v>0.33920704845814975</v>
      </c>
      <c r="L68" s="46"/>
      <c r="V68" s="7" t="str">
        <f t="shared" si="2"/>
        <v>MEYER</v>
      </c>
      <c r="W68" s="51">
        <f t="shared" si="3"/>
        <v>0</v>
      </c>
      <c r="X68" s="51">
        <f t="shared" si="4"/>
        <v>0.33920704845814975</v>
      </c>
      <c r="Y68" s="52">
        <f t="shared" si="5"/>
        <v>12000</v>
      </c>
      <c r="Z68" s="52">
        <f t="shared" si="6"/>
        <v>32998.199999999997</v>
      </c>
      <c r="AA68" s="53">
        <f>IFERROR(RANK(W68,$W$9:$W$243,1)+COUNTIF(W68:W$243,W68)-1,"")</f>
        <v>62</v>
      </c>
      <c r="AB68" s="54">
        <f>IFERROR(RANK(X68,$X$9:$X$243,1)+COUNTIF(X68:X$243,X68)-1,"")</f>
        <v>51</v>
      </c>
      <c r="AC68" s="53">
        <f>IFERROR(RANK(Y68,$Y$9:$Y$243,1)+COUNTIF(Y68:Y$243,Y68)-1,"")</f>
        <v>13</v>
      </c>
      <c r="AD68" s="53">
        <f>IFERROR(RANK(Z68,$Z$9:$Z$243,1)+COUNTIF(Z68:Z$243,Z68)-1,"")</f>
        <v>11</v>
      </c>
    </row>
    <row r="69" spans="2:30" x14ac:dyDescent="0.25">
      <c r="B69" s="56" t="s">
        <v>93</v>
      </c>
      <c r="C69" s="40">
        <v>109.95</v>
      </c>
      <c r="D69" s="57">
        <v>109.95</v>
      </c>
      <c r="E69" s="57">
        <v>109.95</v>
      </c>
      <c r="F69" s="41">
        <v>109.95</v>
      </c>
      <c r="G69" s="42">
        <v>0</v>
      </c>
      <c r="H69" s="42">
        <v>0</v>
      </c>
      <c r="I69" s="58">
        <v>28962</v>
      </c>
      <c r="J69" s="59">
        <v>2867238</v>
      </c>
      <c r="K69" s="45">
        <v>6.7978723404255321</v>
      </c>
      <c r="L69" s="46"/>
      <c r="V69" s="7" t="str">
        <f t="shared" si="2"/>
        <v>MRS</v>
      </c>
      <c r="W69" s="51">
        <f t="shared" si="3"/>
        <v>0</v>
      </c>
      <c r="X69" s="51">
        <f t="shared" si="4"/>
        <v>6.7978723404255321</v>
      </c>
      <c r="Y69" s="52">
        <f t="shared" si="5"/>
        <v>28962</v>
      </c>
      <c r="Z69" s="52">
        <f t="shared" si="6"/>
        <v>2867238</v>
      </c>
      <c r="AA69" s="53">
        <f>IFERROR(RANK(W69,$W$9:$W$243,1)+COUNTIF(W69:W$243,W69)-1,"")</f>
        <v>61</v>
      </c>
      <c r="AB69" s="54">
        <f>IFERROR(RANK(X69,$X$9:$X$243,1)+COUNTIF(X69:X$243,X69)-1,"")</f>
        <v>113</v>
      </c>
      <c r="AC69" s="53">
        <f>IFERROR(RANK(Y69,$Y$9:$Y$243,1)+COUNTIF(Y69:Y$243,Y69)-1,"")</f>
        <v>20</v>
      </c>
      <c r="AD69" s="53">
        <f>IFERROR(RANK(Z69,$Z$9:$Z$243,1)+COUNTIF(Z69:Z$243,Z69)-1,"")</f>
        <v>70</v>
      </c>
    </row>
    <row r="70" spans="2:30" x14ac:dyDescent="0.25">
      <c r="B70" s="56" t="s">
        <v>94</v>
      </c>
      <c r="C70" s="40">
        <v>250</v>
      </c>
      <c r="D70" s="40">
        <v>249.5</v>
      </c>
      <c r="E70" s="40">
        <v>249.5</v>
      </c>
      <c r="F70" s="41">
        <v>249.5</v>
      </c>
      <c r="G70" s="42">
        <v>-0.5</v>
      </c>
      <c r="H70" s="42">
        <v>-0.2</v>
      </c>
      <c r="I70" s="58">
        <v>1586865</v>
      </c>
      <c r="J70" s="59">
        <v>396212506.39999998</v>
      </c>
      <c r="K70" s="45">
        <v>0.16046511627906979</v>
      </c>
      <c r="L70" s="46"/>
      <c r="V70" s="7" t="str">
        <f t="shared" si="2"/>
        <v>MTNN</v>
      </c>
      <c r="W70" s="51">
        <f t="shared" si="3"/>
        <v>-0.2</v>
      </c>
      <c r="X70" s="51">
        <f t="shared" si="4"/>
        <v>0.16046511627906979</v>
      </c>
      <c r="Y70" s="52">
        <f t="shared" si="5"/>
        <v>1586865</v>
      </c>
      <c r="Z70" s="52">
        <f t="shared" si="6"/>
        <v>396212506.39999998</v>
      </c>
      <c r="AA70" s="53">
        <f>IFERROR(RANK(W70,$W$9:$W$243,1)+COUNTIF(W70:W$243,W70)-1,"")</f>
        <v>25</v>
      </c>
      <c r="AB70" s="54">
        <f>IFERROR(RANK(X70,$X$9:$X$243,1)+COUNTIF(X70:X$243,X70)-1,"")</f>
        <v>31</v>
      </c>
      <c r="AC70" s="53">
        <f>IFERROR(RANK(Y70,$Y$9:$Y$243,1)+COUNTIF(Y70:Y$243,Y70)-1,"")</f>
        <v>88</v>
      </c>
      <c r="AD70" s="53">
        <f>IFERROR(RANK(Z70,$Z$9:$Z$243,1)+COUNTIF(Z70:Z$243,Z70)-1,"")</f>
        <v>112</v>
      </c>
    </row>
    <row r="71" spans="2:30" x14ac:dyDescent="0.25">
      <c r="B71" s="56" t="s">
        <v>95</v>
      </c>
      <c r="C71" s="40">
        <v>2.67</v>
      </c>
      <c r="D71" s="40">
        <v>2.67</v>
      </c>
      <c r="E71" s="40">
        <v>2.67</v>
      </c>
      <c r="F71" s="41">
        <v>2.67</v>
      </c>
      <c r="G71" s="42">
        <v>0</v>
      </c>
      <c r="H71" s="42">
        <v>0</v>
      </c>
      <c r="I71" s="58">
        <v>121400</v>
      </c>
      <c r="J71" s="59">
        <v>333674.13</v>
      </c>
      <c r="K71" s="45">
        <v>-0.32914572864321612</v>
      </c>
      <c r="L71" s="46"/>
      <c r="V71" s="7" t="str">
        <f t="shared" si="2"/>
        <v>MULTIVERSE</v>
      </c>
      <c r="W71" s="51">
        <f t="shared" si="3"/>
        <v>0</v>
      </c>
      <c r="X71" s="51">
        <f t="shared" si="4"/>
        <v>-0.32914572864321612</v>
      </c>
      <c r="Y71" s="52">
        <f t="shared" si="5"/>
        <v>121400</v>
      </c>
      <c r="Z71" s="52">
        <f t="shared" si="6"/>
        <v>333674.13</v>
      </c>
      <c r="AA71" s="53">
        <f>IFERROR(RANK(W71,$W$9:$W$243,1)+COUNTIF(W71:W$243,W71)-1,"")</f>
        <v>60</v>
      </c>
      <c r="AB71" s="54">
        <f>IFERROR(RANK(X71,$X$9:$X$243,1)+COUNTIF(X71:X$243,X71)-1,"")</f>
        <v>3</v>
      </c>
      <c r="AC71" s="53">
        <f>IFERROR(RANK(Y71,$Y$9:$Y$243,1)+COUNTIF(Y71:Y$243,Y71)-1,"")</f>
        <v>40</v>
      </c>
      <c r="AD71" s="53">
        <f>IFERROR(RANK(Z71,$Z$9:$Z$243,1)+COUNTIF(Z71:Z$243,Z71)-1,"")</f>
        <v>30</v>
      </c>
    </row>
    <row r="72" spans="2:30" x14ac:dyDescent="0.25">
      <c r="B72" s="56" t="s">
        <v>96</v>
      </c>
      <c r="C72" s="40">
        <v>24</v>
      </c>
      <c r="D72" s="40">
        <v>24</v>
      </c>
      <c r="E72" s="40">
        <v>24</v>
      </c>
      <c r="F72" s="41">
        <v>24</v>
      </c>
      <c r="G72" s="42">
        <v>0</v>
      </c>
      <c r="H72" s="42">
        <v>0</v>
      </c>
      <c r="I72" s="58">
        <v>509831</v>
      </c>
      <c r="J72" s="59">
        <v>12194043.65</v>
      </c>
      <c r="K72" s="45">
        <v>2.75</v>
      </c>
      <c r="L72" s="46"/>
      <c r="V72" s="7" t="str">
        <f t="shared" si="2"/>
        <v>NAHCO</v>
      </c>
      <c r="W72" s="51">
        <f t="shared" si="3"/>
        <v>0</v>
      </c>
      <c r="X72" s="51">
        <f t="shared" si="4"/>
        <v>2.75</v>
      </c>
      <c r="Y72" s="52">
        <f t="shared" si="5"/>
        <v>509831</v>
      </c>
      <c r="Z72" s="52">
        <f t="shared" si="6"/>
        <v>12194043.65</v>
      </c>
      <c r="AA72" s="53">
        <f>IFERROR(RANK(W72,$W$9:$W$243,1)+COUNTIF(W72:W$243,W72)-1,"")</f>
        <v>59</v>
      </c>
      <c r="AB72" s="54">
        <f>IFERROR(RANK(X72,$X$9:$X$243,1)+COUNTIF(X72:X$243,X72)-1,"")</f>
        <v>104</v>
      </c>
      <c r="AC72" s="53">
        <f>IFERROR(RANK(Y72,$Y$9:$Y$243,1)+COUNTIF(Y72:Y$243,Y72)-1,"")</f>
        <v>65</v>
      </c>
      <c r="AD72" s="53">
        <f>IFERROR(RANK(Z72,$Z$9:$Z$243,1)+COUNTIF(Z72:Z$243,Z72)-1,"")</f>
        <v>83</v>
      </c>
    </row>
    <row r="73" spans="2:30" x14ac:dyDescent="0.25">
      <c r="B73" s="56" t="s">
        <v>97</v>
      </c>
      <c r="C73" s="40">
        <v>58</v>
      </c>
      <c r="D73" s="40">
        <v>57</v>
      </c>
      <c r="E73" s="40">
        <v>57</v>
      </c>
      <c r="F73" s="41">
        <v>57</v>
      </c>
      <c r="G73" s="42">
        <v>-1</v>
      </c>
      <c r="H73" s="42">
        <v>-1.7241379310344827</v>
      </c>
      <c r="I73" s="58">
        <v>646366</v>
      </c>
      <c r="J73" s="59">
        <v>36489364.100000001</v>
      </c>
      <c r="K73" s="45">
        <v>4.1351351351351351</v>
      </c>
      <c r="L73" s="46"/>
      <c r="V73" s="7" t="str">
        <f t="shared" ref="V73:V124" si="15">IF(ISTEXT(B73),B73,"")</f>
        <v>NASCON</v>
      </c>
      <c r="W73" s="51">
        <f t="shared" ref="W73:W124" si="16">IF(ISTEXT(B73),H73,"")</f>
        <v>-1.7241379310344827</v>
      </c>
      <c r="X73" s="51">
        <f t="shared" ref="X73:X124" si="17">IF(ISTEXT(B73),K73,"")</f>
        <v>4.1351351351351351</v>
      </c>
      <c r="Y73" s="52">
        <f t="shared" ref="Y73:Y124" si="18">IF(ISTEXT(B73),I73,"")</f>
        <v>646366</v>
      </c>
      <c r="Z73" s="52">
        <f t="shared" ref="Z73:Z124" si="19">IF(ISTEXT(B73),J73,"")</f>
        <v>36489364.100000001</v>
      </c>
      <c r="AA73" s="53">
        <f>IFERROR(RANK(W73,$W$9:$W$243,1)+COUNTIF(W73:W$243,W73)-1,"")</f>
        <v>15</v>
      </c>
      <c r="AB73" s="54">
        <f>IFERROR(RANK(X73,$X$9:$X$243,1)+COUNTIF(X73:X$243,X73)-1,"")</f>
        <v>108</v>
      </c>
      <c r="AC73" s="53">
        <f>IFERROR(RANK(Y73,$Y$9:$Y$243,1)+COUNTIF(Y73:Y$243,Y73)-1,"")</f>
        <v>68</v>
      </c>
      <c r="AD73" s="53">
        <f>IFERROR(RANK(Z73,$Z$9:$Z$243,1)+COUNTIF(Z73:Z$243,Z73)-1,"")</f>
        <v>93</v>
      </c>
    </row>
    <row r="74" spans="2:30" x14ac:dyDescent="0.25">
      <c r="B74" s="56" t="s">
        <v>98</v>
      </c>
      <c r="C74" s="40">
        <v>38.9</v>
      </c>
      <c r="D74" s="57">
        <v>38</v>
      </c>
      <c r="E74" s="57">
        <v>37.549999999999997</v>
      </c>
      <c r="F74" s="41">
        <v>38</v>
      </c>
      <c r="G74" s="42">
        <v>-0.89999999999999858</v>
      </c>
      <c r="H74" s="42">
        <v>-2.3136246786632357</v>
      </c>
      <c r="I74" s="58">
        <v>1219090</v>
      </c>
      <c r="J74" s="59">
        <v>46143468.049999997</v>
      </c>
      <c r="K74" s="45">
        <v>-7.3170731707317027E-2</v>
      </c>
      <c r="L74" s="46"/>
      <c r="V74" s="7" t="str">
        <f t="shared" si="15"/>
        <v>NB</v>
      </c>
      <c r="W74" s="51">
        <f t="shared" si="16"/>
        <v>-2.3136246786632357</v>
      </c>
      <c r="X74" s="51">
        <f t="shared" si="17"/>
        <v>-7.3170731707317027E-2</v>
      </c>
      <c r="Y74" s="52">
        <f t="shared" si="18"/>
        <v>1219090</v>
      </c>
      <c r="Z74" s="52">
        <f t="shared" si="19"/>
        <v>46143468.049999997</v>
      </c>
      <c r="AA74" s="53">
        <f>IFERROR(RANK(W74,$W$9:$W$243,1)+COUNTIF(W74:W$243,W74)-1,"")</f>
        <v>10</v>
      </c>
      <c r="AB74" s="54">
        <f>IFERROR(RANK(X74,$X$9:$X$243,1)+COUNTIF(X74:X$243,X74)-1,"")</f>
        <v>6</v>
      </c>
      <c r="AC74" s="53">
        <f>IFERROR(RANK(Y74,$Y$9:$Y$243,1)+COUNTIF(Y74:Y$243,Y74)-1,"")</f>
        <v>82</v>
      </c>
      <c r="AD74" s="53">
        <f>IFERROR(RANK(Z74,$Z$9:$Z$243,1)+COUNTIF(Z74:Z$243,Z74)-1,"")</f>
        <v>97</v>
      </c>
    </row>
    <row r="75" spans="2:30" x14ac:dyDescent="0.25">
      <c r="B75" s="56" t="s">
        <v>99</v>
      </c>
      <c r="C75" s="40">
        <v>1.55</v>
      </c>
      <c r="D75" s="57">
        <v>1.55</v>
      </c>
      <c r="E75" s="57">
        <v>1.55</v>
      </c>
      <c r="F75" s="41">
        <v>1.55</v>
      </c>
      <c r="G75" s="42">
        <v>0</v>
      </c>
      <c r="H75" s="42">
        <v>0</v>
      </c>
      <c r="I75" s="58">
        <v>85660</v>
      </c>
      <c r="J75" s="59">
        <v>136096.4</v>
      </c>
      <c r="K75" s="45">
        <v>8.3916083916083961E-2</v>
      </c>
      <c r="L75" s="46"/>
      <c r="V75" s="7" t="str">
        <f t="shared" si="15"/>
        <v>NEIMETH</v>
      </c>
      <c r="W75" s="51">
        <f t="shared" si="16"/>
        <v>0</v>
      </c>
      <c r="X75" s="51">
        <f t="shared" si="17"/>
        <v>8.3916083916083961E-2</v>
      </c>
      <c r="Y75" s="52">
        <f t="shared" si="18"/>
        <v>85660</v>
      </c>
      <c r="Z75" s="52">
        <f t="shared" si="19"/>
        <v>136096.4</v>
      </c>
      <c r="AA75" s="53">
        <f>IFERROR(RANK(W75,$W$9:$W$243,1)+COUNTIF(W75:W$243,W75)-1,"")</f>
        <v>58</v>
      </c>
      <c r="AB75" s="54">
        <f>IFERROR(RANK(X75,$X$9:$X$243,1)+COUNTIF(X75:X$243,X75)-1,"")</f>
        <v>17</v>
      </c>
      <c r="AC75" s="53">
        <f>IFERROR(RANK(Y75,$Y$9:$Y$243,1)+COUNTIF(Y75:Y$243,Y75)-1,"")</f>
        <v>32</v>
      </c>
      <c r="AD75" s="53">
        <f>IFERROR(RANK(Z75,$Z$9:$Z$243,1)+COUNTIF(Z75:Z$243,Z75)-1,"")</f>
        <v>20</v>
      </c>
    </row>
    <row r="76" spans="2:30" x14ac:dyDescent="0.25">
      <c r="B76" s="56" t="s">
        <v>100</v>
      </c>
      <c r="C76" s="40">
        <v>5</v>
      </c>
      <c r="D76" s="40">
        <v>5</v>
      </c>
      <c r="E76" s="40">
        <v>5</v>
      </c>
      <c r="F76" s="41">
        <v>5</v>
      </c>
      <c r="G76" s="42">
        <v>0</v>
      </c>
      <c r="H76" s="42">
        <v>0</v>
      </c>
      <c r="I76" s="58">
        <v>29242</v>
      </c>
      <c r="J76" s="59">
        <v>147762.06</v>
      </c>
      <c r="K76" s="45">
        <v>0.11111111111111116</v>
      </c>
      <c r="L76" s="46"/>
      <c r="V76" s="7" t="str">
        <f t="shared" si="15"/>
        <v>NEM</v>
      </c>
      <c r="W76" s="51">
        <f t="shared" si="16"/>
        <v>0</v>
      </c>
      <c r="X76" s="51">
        <f t="shared" si="17"/>
        <v>0.11111111111111116</v>
      </c>
      <c r="Y76" s="52">
        <f t="shared" si="18"/>
        <v>29242</v>
      </c>
      <c r="Z76" s="52">
        <f t="shared" si="19"/>
        <v>147762.06</v>
      </c>
      <c r="AA76" s="53">
        <f>IFERROR(RANK(W76,$W$9:$W$243,1)+COUNTIF(W76:W$243,W76)-1,"")</f>
        <v>57</v>
      </c>
      <c r="AB76" s="54">
        <f>IFERROR(RANK(X76,$X$9:$X$243,1)+COUNTIF(X76:X$243,X76)-1,"")</f>
        <v>23</v>
      </c>
      <c r="AC76" s="53">
        <f>IFERROR(RANK(Y76,$Y$9:$Y$243,1)+COUNTIF(Y76:Y$243,Y76)-1,"")</f>
        <v>21</v>
      </c>
      <c r="AD76" s="53">
        <f>IFERROR(RANK(Z76,$Z$9:$Z$243,1)+COUNTIF(Z76:Z$243,Z76)-1,"")</f>
        <v>22</v>
      </c>
    </row>
    <row r="77" spans="2:30" x14ac:dyDescent="0.25">
      <c r="B77" s="56" t="s">
        <v>101</v>
      </c>
      <c r="C77" s="40">
        <v>1025</v>
      </c>
      <c r="D77" s="57">
        <v>1020</v>
      </c>
      <c r="E77" s="57">
        <v>1020</v>
      </c>
      <c r="F77" s="41">
        <v>1020</v>
      </c>
      <c r="G77" s="42">
        <v>-5</v>
      </c>
      <c r="H77" s="42">
        <v>-0.48780487804878048</v>
      </c>
      <c r="I77" s="58">
        <v>207664</v>
      </c>
      <c r="J77" s="59">
        <v>211842541.5</v>
      </c>
      <c r="K77" s="45">
        <v>-7.2727272727272751E-2</v>
      </c>
      <c r="L77" s="46"/>
      <c r="V77" s="7" t="str">
        <f t="shared" si="15"/>
        <v>NESTLE</v>
      </c>
      <c r="W77" s="51">
        <f t="shared" si="16"/>
        <v>-0.48780487804878048</v>
      </c>
      <c r="X77" s="51">
        <f t="shared" si="17"/>
        <v>-7.2727272727272751E-2</v>
      </c>
      <c r="Y77" s="52">
        <f t="shared" si="18"/>
        <v>207664</v>
      </c>
      <c r="Z77" s="52">
        <f t="shared" si="19"/>
        <v>211842541.5</v>
      </c>
      <c r="AA77" s="53">
        <f>IFERROR(RANK(W77,$W$9:$W$243,1)+COUNTIF(W77:W$243,W77)-1,"")</f>
        <v>23</v>
      </c>
      <c r="AB77" s="54">
        <f>IFERROR(RANK(X77,$X$9:$X$243,1)+COUNTIF(X77:X$243,X77)-1,"")</f>
        <v>7</v>
      </c>
      <c r="AC77" s="53">
        <f>IFERROR(RANK(Y77,$Y$9:$Y$243,1)+COUNTIF(Y77:Y$243,Y77)-1,"")</f>
        <v>48</v>
      </c>
      <c r="AD77" s="53">
        <f>IFERROR(RANK(Z77,$Z$9:$Z$243,1)+COUNTIF(Z77:Z$243,Z77)-1,"")</f>
        <v>108</v>
      </c>
    </row>
    <row r="78" spans="2:30" x14ac:dyDescent="0.25">
      <c r="B78" s="56" t="s">
        <v>102</v>
      </c>
      <c r="C78" s="40">
        <v>22.5</v>
      </c>
      <c r="D78" s="40">
        <v>22.5</v>
      </c>
      <c r="E78" s="40">
        <v>22.5</v>
      </c>
      <c r="F78" s="41">
        <v>22.5</v>
      </c>
      <c r="G78" s="42">
        <v>0</v>
      </c>
      <c r="H78" s="42">
        <v>0</v>
      </c>
      <c r="I78" s="58">
        <v>158735</v>
      </c>
      <c r="J78" s="59">
        <v>3482515</v>
      </c>
      <c r="K78" s="45">
        <v>-0.10179640718562877</v>
      </c>
      <c r="L78" s="46"/>
      <c r="V78" s="7" t="str">
        <f t="shared" si="15"/>
        <v>NGXGROUP</v>
      </c>
      <c r="W78" s="51">
        <f t="shared" si="16"/>
        <v>0</v>
      </c>
      <c r="X78" s="51">
        <f t="shared" si="17"/>
        <v>-0.10179640718562877</v>
      </c>
      <c r="Y78" s="52">
        <f t="shared" si="18"/>
        <v>158735</v>
      </c>
      <c r="Z78" s="52">
        <f t="shared" si="19"/>
        <v>3482515</v>
      </c>
      <c r="AA78" s="53">
        <f>IFERROR(RANK(W78,$W$9:$W$243,1)+COUNTIF(W78:W$243,W78)-1,"")</f>
        <v>56</v>
      </c>
      <c r="AB78" s="54">
        <f>IFERROR(RANK(X78,$X$9:$X$243,1)+COUNTIF(X78:X$243,X78)-1,"")</f>
        <v>5</v>
      </c>
      <c r="AC78" s="53">
        <f>IFERROR(RANK(Y78,$Y$9:$Y$243,1)+COUNTIF(Y78:Y$243,Y78)-1,"")</f>
        <v>45</v>
      </c>
      <c r="AD78" s="53">
        <f>IFERROR(RANK(Z78,$Z$9:$Z$243,1)+COUNTIF(Z78:Z$243,Z78)-1,"")</f>
        <v>72</v>
      </c>
    </row>
    <row r="79" spans="2:30" x14ac:dyDescent="0.25">
      <c r="B79" s="56" t="s">
        <v>103</v>
      </c>
      <c r="C79" s="40">
        <v>108.4</v>
      </c>
      <c r="D79" s="40">
        <v>108.4</v>
      </c>
      <c r="E79" s="40">
        <v>108.4</v>
      </c>
      <c r="F79" s="41">
        <v>108.4</v>
      </c>
      <c r="G79" s="42">
        <v>0</v>
      </c>
      <c r="H79" s="42">
        <v>0</v>
      </c>
      <c r="I79" s="58">
        <v>18897</v>
      </c>
      <c r="J79" s="59">
        <v>2068253.6</v>
      </c>
      <c r="K79" s="45">
        <v>0</v>
      </c>
      <c r="L79" s="46"/>
      <c r="V79" s="7" t="str">
        <f t="shared" si="15"/>
        <v>NIDF</v>
      </c>
      <c r="W79" s="51">
        <f t="shared" si="16"/>
        <v>0</v>
      </c>
      <c r="X79" s="51">
        <f t="shared" si="17"/>
        <v>0</v>
      </c>
      <c r="Y79" s="52">
        <f t="shared" si="18"/>
        <v>18897</v>
      </c>
      <c r="Z79" s="52">
        <f t="shared" si="19"/>
        <v>2068253.6</v>
      </c>
      <c r="AA79" s="53">
        <f>IFERROR(RANK(W79,$W$9:$W$243,1)+COUNTIF(W79:W$243,W79)-1,"")</f>
        <v>55</v>
      </c>
      <c r="AB79" s="54">
        <f>IFERROR(RANK(X79,$X$9:$X$243,1)+COUNTIF(X79:X$243,X79)-1,"")</f>
        <v>11</v>
      </c>
      <c r="AC79" s="53">
        <f>IFERROR(RANK(Y79,$Y$9:$Y$243,1)+COUNTIF(Y79:Y$243,Y79)-1,"")</f>
        <v>18</v>
      </c>
      <c r="AD79" s="53">
        <f>IFERROR(RANK(Z79,$Z$9:$Z$243,1)+COUNTIF(Z79:Z$243,Z79)-1,"")</f>
        <v>57</v>
      </c>
    </row>
    <row r="80" spans="2:30" x14ac:dyDescent="0.25">
      <c r="B80" s="56" t="s">
        <v>104</v>
      </c>
      <c r="C80" s="40">
        <v>15.25</v>
      </c>
      <c r="D80" s="57">
        <v>15.25</v>
      </c>
      <c r="E80" s="57">
        <v>15.25</v>
      </c>
      <c r="F80" s="41">
        <v>15.25</v>
      </c>
      <c r="G80" s="42">
        <v>0</v>
      </c>
      <c r="H80" s="42">
        <v>0</v>
      </c>
      <c r="I80" s="58">
        <v>16110</v>
      </c>
      <c r="J80" s="59">
        <v>249537.5</v>
      </c>
      <c r="K80" s="45">
        <v>1.4796747967479673</v>
      </c>
      <c r="L80" s="46"/>
      <c r="V80" s="7" t="str">
        <f t="shared" si="15"/>
        <v>NNFM</v>
      </c>
      <c r="W80" s="51">
        <f t="shared" si="16"/>
        <v>0</v>
      </c>
      <c r="X80" s="51">
        <f t="shared" si="17"/>
        <v>1.4796747967479673</v>
      </c>
      <c r="Y80" s="52">
        <f t="shared" si="18"/>
        <v>16110</v>
      </c>
      <c r="Z80" s="52">
        <f t="shared" si="19"/>
        <v>249537.5</v>
      </c>
      <c r="AA80" s="53">
        <f>IFERROR(RANK(W80,$W$9:$W$243,1)+COUNTIF(W80:W$243,W80)-1,"")</f>
        <v>54</v>
      </c>
      <c r="AB80" s="54">
        <f>IFERROR(RANK(X80,$X$9:$X$243,1)+COUNTIF(X80:X$243,X80)-1,"")</f>
        <v>95</v>
      </c>
      <c r="AC80" s="53">
        <f>IFERROR(RANK(Y80,$Y$9:$Y$243,1)+COUNTIF(Y80:Y$243,Y80)-1,"")</f>
        <v>16</v>
      </c>
      <c r="AD80" s="53">
        <f>IFERROR(RANK(Z80,$Z$9:$Z$243,1)+COUNTIF(Z80:Z$243,Z80)-1,"")</f>
        <v>26</v>
      </c>
    </row>
    <row r="81" spans="2:30" x14ac:dyDescent="0.25">
      <c r="B81" s="56" t="s">
        <v>105</v>
      </c>
      <c r="C81" s="40">
        <v>1.93</v>
      </c>
      <c r="D81" s="40">
        <v>1.92</v>
      </c>
      <c r="E81" s="40">
        <v>1.92</v>
      </c>
      <c r="F81" s="41">
        <v>1.92</v>
      </c>
      <c r="G81" s="42">
        <v>-1.0000000000000009E-2</v>
      </c>
      <c r="H81" s="42">
        <v>-0.51813471502590724</v>
      </c>
      <c r="I81" s="58">
        <v>1087141</v>
      </c>
      <c r="J81" s="59">
        <v>2086715.79</v>
      </c>
      <c r="K81" s="45">
        <v>0.13609467455621305</v>
      </c>
      <c r="L81" s="46"/>
      <c r="V81" s="7" t="str">
        <f t="shared" si="15"/>
        <v>NPFMCRFBK</v>
      </c>
      <c r="W81" s="51">
        <f t="shared" si="16"/>
        <v>-0.51813471502590724</v>
      </c>
      <c r="X81" s="51">
        <f t="shared" si="17"/>
        <v>0.13609467455621305</v>
      </c>
      <c r="Y81" s="52">
        <f t="shared" si="18"/>
        <v>1087141</v>
      </c>
      <c r="Z81" s="52">
        <f t="shared" si="19"/>
        <v>2086715.79</v>
      </c>
      <c r="AA81" s="53">
        <f>IFERROR(RANK(W81,$W$9:$W$243,1)+COUNTIF(W81:W$243,W81)-1,"")</f>
        <v>22</v>
      </c>
      <c r="AB81" s="54">
        <f>IFERROR(RANK(X81,$X$9:$X$243,1)+COUNTIF(X81:X$243,X81)-1,"")</f>
        <v>27</v>
      </c>
      <c r="AC81" s="53">
        <f>IFERROR(RANK(Y81,$Y$9:$Y$243,1)+COUNTIF(Y81:Y$243,Y81)-1,"")</f>
        <v>79</v>
      </c>
      <c r="AD81" s="53">
        <f>IFERROR(RANK(Z81,$Z$9:$Z$243,1)+COUNTIF(Z81:Z$243,Z81)-1,"")</f>
        <v>58</v>
      </c>
    </row>
    <row r="82" spans="2:30" x14ac:dyDescent="0.25">
      <c r="B82" s="56" t="s">
        <v>106</v>
      </c>
      <c r="C82" s="40">
        <v>0.28999999999999998</v>
      </c>
      <c r="D82" s="57">
        <v>0.3</v>
      </c>
      <c r="E82" s="57">
        <v>0.27</v>
      </c>
      <c r="F82" s="41">
        <v>0.3</v>
      </c>
      <c r="G82" s="42">
        <v>1.0000000000000009E-2</v>
      </c>
      <c r="H82" s="42">
        <v>3.4482758620689689</v>
      </c>
      <c r="I82" s="58">
        <v>1035453</v>
      </c>
      <c r="J82" s="59">
        <v>286735.90000000002</v>
      </c>
      <c r="K82" s="45">
        <v>0.36363636363636354</v>
      </c>
      <c r="L82" s="46"/>
      <c r="V82" s="7" t="str">
        <f t="shared" si="15"/>
        <v>NSLTECH</v>
      </c>
      <c r="W82" s="51">
        <f t="shared" si="16"/>
        <v>3.4482758620689689</v>
      </c>
      <c r="X82" s="51">
        <f t="shared" si="17"/>
        <v>0.36363636363636354</v>
      </c>
      <c r="Y82" s="52">
        <f t="shared" si="18"/>
        <v>1035453</v>
      </c>
      <c r="Z82" s="52">
        <f t="shared" si="19"/>
        <v>286735.90000000002</v>
      </c>
      <c r="AA82" s="53">
        <f>IFERROR(RANK(W82,$W$9:$W$243,1)+COUNTIF(W82:W$243,W82)-1,"")</f>
        <v>106</v>
      </c>
      <c r="AB82" s="54">
        <f>IFERROR(RANK(X82,$X$9:$X$243,1)+COUNTIF(X82:X$243,X82)-1,"")</f>
        <v>55</v>
      </c>
      <c r="AC82" s="53">
        <f>IFERROR(RANK(Y82,$Y$9:$Y$243,1)+COUNTIF(Y82:Y$243,Y82)-1,"")</f>
        <v>77</v>
      </c>
      <c r="AD82" s="53">
        <f>IFERROR(RANK(Z82,$Z$9:$Z$243,1)+COUNTIF(Z82:Z$243,Z82)-1,"")</f>
        <v>28</v>
      </c>
    </row>
    <row r="83" spans="2:30" x14ac:dyDescent="0.25">
      <c r="B83" s="56" t="s">
        <v>107</v>
      </c>
      <c r="C83" s="40">
        <v>9</v>
      </c>
      <c r="D83" s="40">
        <v>8.85</v>
      </c>
      <c r="E83" s="40">
        <v>8.6</v>
      </c>
      <c r="F83" s="41">
        <v>8.85</v>
      </c>
      <c r="G83" s="42">
        <v>-0.15000000000000036</v>
      </c>
      <c r="H83" s="42">
        <v>-1.6666666666666705</v>
      </c>
      <c r="I83" s="58">
        <v>3225944</v>
      </c>
      <c r="J83" s="59">
        <v>28373423.399999999</v>
      </c>
      <c r="K83" s="45">
        <v>1.2576530612244898</v>
      </c>
      <c r="L83" s="46"/>
      <c r="V83" s="7" t="str">
        <f t="shared" si="15"/>
        <v>OANDO</v>
      </c>
      <c r="W83" s="51">
        <f t="shared" si="16"/>
        <v>-1.6666666666666705</v>
      </c>
      <c r="X83" s="51">
        <f t="shared" si="17"/>
        <v>1.2576530612244898</v>
      </c>
      <c r="Y83" s="52">
        <f t="shared" si="18"/>
        <v>3225944</v>
      </c>
      <c r="Z83" s="52">
        <f t="shared" si="19"/>
        <v>28373423.399999999</v>
      </c>
      <c r="AA83" s="53">
        <f>IFERROR(RANK(W83,$W$9:$W$243,1)+COUNTIF(W83:W$243,W83)-1,"")</f>
        <v>16</v>
      </c>
      <c r="AB83" s="54">
        <f>IFERROR(RANK(X83,$X$9:$X$243,1)+COUNTIF(X83:X$243,X83)-1,"")</f>
        <v>90</v>
      </c>
      <c r="AC83" s="53">
        <f>IFERROR(RANK(Y83,$Y$9:$Y$243,1)+COUNTIF(Y83:Y$243,Y83)-1,"")</f>
        <v>96</v>
      </c>
      <c r="AD83" s="53">
        <f>IFERROR(RANK(Z83,$Z$9:$Z$243,1)+COUNTIF(Z83:Z$243,Z83)-1,"")</f>
        <v>91</v>
      </c>
    </row>
    <row r="84" spans="2:30" x14ac:dyDescent="0.25">
      <c r="B84" s="56" t="s">
        <v>108</v>
      </c>
      <c r="C84" s="40">
        <v>236.8</v>
      </c>
      <c r="D84" s="40">
        <v>236.8</v>
      </c>
      <c r="E84" s="40">
        <v>236.8</v>
      </c>
      <c r="F84" s="41">
        <v>236.8</v>
      </c>
      <c r="G84" s="42">
        <v>0</v>
      </c>
      <c r="H84" s="42">
        <v>0</v>
      </c>
      <c r="I84" s="58">
        <v>58776</v>
      </c>
      <c r="J84" s="59">
        <v>12725233.4</v>
      </c>
      <c r="K84" s="45">
        <v>0.43515151515151529</v>
      </c>
      <c r="L84" s="46"/>
      <c r="V84" s="7" t="str">
        <f t="shared" si="15"/>
        <v>OKOMUOIL</v>
      </c>
      <c r="W84" s="51">
        <f t="shared" si="16"/>
        <v>0</v>
      </c>
      <c r="X84" s="51">
        <f t="shared" si="17"/>
        <v>0.43515151515151529</v>
      </c>
      <c r="Y84" s="52">
        <f t="shared" si="18"/>
        <v>58776</v>
      </c>
      <c r="Z84" s="52">
        <f t="shared" si="19"/>
        <v>12725233.4</v>
      </c>
      <c r="AA84" s="53">
        <f>IFERROR(RANK(W84,$W$9:$W$243,1)+COUNTIF(W84:W$243,W84)-1,"")</f>
        <v>53</v>
      </c>
      <c r="AB84" s="54">
        <f>IFERROR(RANK(X84,$X$9:$X$243,1)+COUNTIF(X84:X$243,X84)-1,"")</f>
        <v>59</v>
      </c>
      <c r="AC84" s="53">
        <f>IFERROR(RANK(Y84,$Y$9:$Y$243,1)+COUNTIF(Y84:Y$243,Y84)-1,"")</f>
        <v>24</v>
      </c>
      <c r="AD84" s="53">
        <f>IFERROR(RANK(Z84,$Z$9:$Z$243,1)+COUNTIF(Z84:Z$243,Z84)-1,"")</f>
        <v>84</v>
      </c>
    </row>
    <row r="85" spans="2:30" x14ac:dyDescent="0.25">
      <c r="B85" s="56" t="s">
        <v>109</v>
      </c>
      <c r="C85" s="40">
        <v>0.46</v>
      </c>
      <c r="D85" s="40">
        <v>0.43</v>
      </c>
      <c r="E85" s="40">
        <v>0.42</v>
      </c>
      <c r="F85" s="41">
        <v>0.42</v>
      </c>
      <c r="G85" s="42">
        <v>-4.0000000000000036E-2</v>
      </c>
      <c r="H85" s="42">
        <v>-8.6956521739130501</v>
      </c>
      <c r="I85" s="58">
        <v>840112</v>
      </c>
      <c r="J85" s="59">
        <v>359981.52</v>
      </c>
      <c r="K85" s="45">
        <v>1.0999999999999996</v>
      </c>
      <c r="L85" s="46"/>
      <c r="V85" s="7" t="str">
        <f t="shared" si="15"/>
        <v>OMATEK</v>
      </c>
      <c r="W85" s="51">
        <f t="shared" si="16"/>
        <v>-8.6956521739130501</v>
      </c>
      <c r="X85" s="51">
        <f t="shared" si="17"/>
        <v>1.0999999999999996</v>
      </c>
      <c r="Y85" s="52">
        <f t="shared" si="18"/>
        <v>840112</v>
      </c>
      <c r="Z85" s="52">
        <f t="shared" si="19"/>
        <v>359981.52</v>
      </c>
      <c r="AA85" s="53">
        <f>IFERROR(RANK(W85,$W$9:$W$243,1)+COUNTIF(W85:W$243,W85)-1,"")</f>
        <v>2</v>
      </c>
      <c r="AB85" s="54">
        <f>IFERROR(RANK(X85,$X$9:$X$243,1)+COUNTIF(X85:X$243,X85)-1,"")</f>
        <v>86</v>
      </c>
      <c r="AC85" s="53">
        <f>IFERROR(RANK(Y85,$Y$9:$Y$243,1)+COUNTIF(Y85:Y$243,Y85)-1,"")</f>
        <v>73</v>
      </c>
      <c r="AD85" s="53">
        <f>IFERROR(RANK(Z85,$Z$9:$Z$243,1)+COUNTIF(Z85:Z$243,Z85)-1,"")</f>
        <v>32</v>
      </c>
    </row>
    <row r="86" spans="2:30" x14ac:dyDescent="0.25">
      <c r="B86" s="56" t="s">
        <v>110</v>
      </c>
      <c r="C86" s="40">
        <v>181</v>
      </c>
      <c r="D86" s="57">
        <v>181</v>
      </c>
      <c r="E86" s="57">
        <v>181</v>
      </c>
      <c r="F86" s="41">
        <v>181</v>
      </c>
      <c r="G86" s="42">
        <v>0</v>
      </c>
      <c r="H86" s="42">
        <v>0</v>
      </c>
      <c r="I86" s="58">
        <v>293834</v>
      </c>
      <c r="J86" s="59">
        <v>52384413.200000003</v>
      </c>
      <c r="K86" s="45">
        <v>0.3163636363636364</v>
      </c>
      <c r="L86" s="46"/>
      <c r="V86" s="7" t="str">
        <f t="shared" si="15"/>
        <v>PRESCO</v>
      </c>
      <c r="W86" s="51">
        <f t="shared" si="16"/>
        <v>0</v>
      </c>
      <c r="X86" s="51">
        <f t="shared" si="17"/>
        <v>0.3163636363636364</v>
      </c>
      <c r="Y86" s="52">
        <f t="shared" si="18"/>
        <v>293834</v>
      </c>
      <c r="Z86" s="52">
        <f t="shared" si="19"/>
        <v>52384413.200000003</v>
      </c>
      <c r="AA86" s="53">
        <f>IFERROR(RANK(W86,$W$9:$W$243,1)+COUNTIF(W86:W$243,W86)-1,"")</f>
        <v>52</v>
      </c>
      <c r="AB86" s="54">
        <f>IFERROR(RANK(X86,$X$9:$X$243,1)+COUNTIF(X86:X$243,X86)-1,"")</f>
        <v>49</v>
      </c>
      <c r="AC86" s="53">
        <f>IFERROR(RANK(Y86,$Y$9:$Y$243,1)+COUNTIF(Y86:Y$243,Y86)-1,"")</f>
        <v>55</v>
      </c>
      <c r="AD86" s="53">
        <f>IFERROR(RANK(Z86,$Z$9:$Z$243,1)+COUNTIF(Z86:Z$243,Z86)-1,"")</f>
        <v>101</v>
      </c>
    </row>
    <row r="87" spans="2:30" x14ac:dyDescent="0.25">
      <c r="B87" s="56" t="s">
        <v>111</v>
      </c>
      <c r="C87" s="40">
        <v>0.45</v>
      </c>
      <c r="D87" s="40">
        <v>0.45</v>
      </c>
      <c r="E87" s="40">
        <v>0.45</v>
      </c>
      <c r="F87" s="41">
        <v>0.45</v>
      </c>
      <c r="G87" s="42">
        <v>0</v>
      </c>
      <c r="H87" s="42">
        <v>0</v>
      </c>
      <c r="I87" s="58">
        <v>212350</v>
      </c>
      <c r="J87" s="59">
        <v>96587.6</v>
      </c>
      <c r="K87" s="45">
        <v>7.1428571428571397E-2</v>
      </c>
      <c r="L87" s="46"/>
      <c r="V87" s="7" t="str">
        <f t="shared" si="15"/>
        <v>PRESTIGE</v>
      </c>
      <c r="W87" s="51">
        <f t="shared" si="16"/>
        <v>0</v>
      </c>
      <c r="X87" s="51">
        <f t="shared" si="17"/>
        <v>7.1428571428571397E-2</v>
      </c>
      <c r="Y87" s="52">
        <f t="shared" si="18"/>
        <v>212350</v>
      </c>
      <c r="Z87" s="52">
        <f t="shared" si="19"/>
        <v>96587.6</v>
      </c>
      <c r="AA87" s="53">
        <f>IFERROR(RANK(W87,$W$9:$W$243,1)+COUNTIF(W87:W$243,W87)-1,"")</f>
        <v>51</v>
      </c>
      <c r="AB87" s="54">
        <f>IFERROR(RANK(X87,$X$9:$X$243,1)+COUNTIF(X87:X$243,X87)-1,"")</f>
        <v>14</v>
      </c>
      <c r="AC87" s="53">
        <f>IFERROR(RANK(Y87,$Y$9:$Y$243,1)+COUNTIF(Y87:Y$243,Y87)-1,"")</f>
        <v>50</v>
      </c>
      <c r="AD87" s="53">
        <f>IFERROR(RANK(Z87,$Z$9:$Z$243,1)+COUNTIF(Z87:Z$243,Z87)-1,"")</f>
        <v>18</v>
      </c>
    </row>
    <row r="88" spans="2:30" x14ac:dyDescent="0.25">
      <c r="B88" s="56" t="s">
        <v>112</v>
      </c>
      <c r="C88" s="40">
        <v>19.75</v>
      </c>
      <c r="D88" s="40">
        <v>19.75</v>
      </c>
      <c r="E88" s="40">
        <v>19.75</v>
      </c>
      <c r="F88" s="41">
        <v>19.75</v>
      </c>
      <c r="G88" s="42">
        <v>0</v>
      </c>
      <c r="H88" s="42">
        <v>0</v>
      </c>
      <c r="I88" s="58">
        <v>1836946</v>
      </c>
      <c r="J88" s="59">
        <v>36830767.049999997</v>
      </c>
      <c r="K88" s="45">
        <v>0.74008810572687223</v>
      </c>
      <c r="L88" s="46"/>
      <c r="V88" s="7" t="str">
        <f t="shared" si="15"/>
        <v>PZ</v>
      </c>
      <c r="W88" s="51">
        <f t="shared" si="16"/>
        <v>0</v>
      </c>
      <c r="X88" s="51">
        <f t="shared" si="17"/>
        <v>0.74008810572687223</v>
      </c>
      <c r="Y88" s="52">
        <f t="shared" si="18"/>
        <v>1836946</v>
      </c>
      <c r="Z88" s="52">
        <f t="shared" si="19"/>
        <v>36830767.049999997</v>
      </c>
      <c r="AA88" s="53">
        <f>IFERROR(RANK(W88,$W$9:$W$243,1)+COUNTIF(W88:W$243,W88)-1,"")</f>
        <v>50</v>
      </c>
      <c r="AB88" s="54">
        <f>IFERROR(RANK(X88,$X$9:$X$243,1)+COUNTIF(X88:X$243,X88)-1,"")</f>
        <v>75</v>
      </c>
      <c r="AC88" s="53">
        <f>IFERROR(RANK(Y88,$Y$9:$Y$243,1)+COUNTIF(Y88:Y$243,Y88)-1,"")</f>
        <v>91</v>
      </c>
      <c r="AD88" s="53">
        <f>IFERROR(RANK(Z88,$Z$9:$Z$243,1)+COUNTIF(Z88:Z$243,Z88)-1,"")</f>
        <v>94</v>
      </c>
    </row>
    <row r="89" spans="2:30" x14ac:dyDescent="0.25">
      <c r="B89" s="56" t="s">
        <v>113</v>
      </c>
      <c r="C89" s="40">
        <v>2.95</v>
      </c>
      <c r="D89" s="40">
        <v>2.95</v>
      </c>
      <c r="E89" s="40">
        <v>2.95</v>
      </c>
      <c r="F89" s="41">
        <v>2.95</v>
      </c>
      <c r="G89" s="42">
        <v>0</v>
      </c>
      <c r="H89" s="42">
        <v>0</v>
      </c>
      <c r="I89" s="58">
        <v>115560</v>
      </c>
      <c r="J89" s="59">
        <v>346176.85</v>
      </c>
      <c r="K89" s="45">
        <v>0.30530973451327448</v>
      </c>
      <c r="L89" s="46"/>
      <c r="V89" s="7" t="str">
        <f t="shared" si="15"/>
        <v>REDSTAREX</v>
      </c>
      <c r="W89" s="51">
        <f t="shared" si="16"/>
        <v>0</v>
      </c>
      <c r="X89" s="51">
        <f t="shared" si="17"/>
        <v>0.30530973451327448</v>
      </c>
      <c r="Y89" s="52">
        <f t="shared" si="18"/>
        <v>115560</v>
      </c>
      <c r="Z89" s="52">
        <f t="shared" si="19"/>
        <v>346176.85</v>
      </c>
      <c r="AA89" s="53">
        <f>IFERROR(RANK(W89,$W$9:$W$243,1)+COUNTIF(W89:W$243,W89)-1,"")</f>
        <v>49</v>
      </c>
      <c r="AB89" s="54">
        <f>IFERROR(RANK(X89,$X$9:$X$243,1)+COUNTIF(X89:X$243,X89)-1,"")</f>
        <v>48</v>
      </c>
      <c r="AC89" s="53">
        <f>IFERROR(RANK(Y89,$Y$9:$Y$243,1)+COUNTIF(Y89:Y$243,Y89)-1,"")</f>
        <v>37</v>
      </c>
      <c r="AD89" s="53">
        <f>IFERROR(RANK(Z89,$Z$9:$Z$243,1)+COUNTIF(Z89:Z$243,Z89)-1,"")</f>
        <v>31</v>
      </c>
    </row>
    <row r="90" spans="2:30" x14ac:dyDescent="0.25">
      <c r="B90" s="56" t="s">
        <v>114</v>
      </c>
      <c r="C90" s="40">
        <v>0.34</v>
      </c>
      <c r="D90" s="57">
        <v>0.34</v>
      </c>
      <c r="E90" s="57">
        <v>0.34</v>
      </c>
      <c r="F90" s="41">
        <v>0.34</v>
      </c>
      <c r="G90" s="42">
        <v>0</v>
      </c>
      <c r="H90" s="42">
        <v>0</v>
      </c>
      <c r="I90" s="58">
        <v>331</v>
      </c>
      <c r="J90" s="59">
        <v>117.16</v>
      </c>
      <c r="K90" s="45">
        <v>0.3600000000000001</v>
      </c>
      <c r="L90" s="46"/>
      <c r="V90" s="7" t="str">
        <f t="shared" si="15"/>
        <v>REGALINS</v>
      </c>
      <c r="W90" s="51">
        <f t="shared" si="16"/>
        <v>0</v>
      </c>
      <c r="X90" s="51">
        <f t="shared" si="17"/>
        <v>0.3600000000000001</v>
      </c>
      <c r="Y90" s="52">
        <f t="shared" si="18"/>
        <v>331</v>
      </c>
      <c r="Z90" s="52">
        <f t="shared" si="19"/>
        <v>117.16</v>
      </c>
      <c r="AA90" s="53">
        <f>IFERROR(RANK(W90,$W$9:$W$243,1)+COUNTIF(W90:W$243,W90)-1,"")</f>
        <v>48</v>
      </c>
      <c r="AB90" s="54">
        <f>IFERROR(RANK(X90,$X$9:$X$243,1)+COUNTIF(X90:X$243,X90)-1,"")</f>
        <v>54</v>
      </c>
      <c r="AC90" s="53">
        <f>IFERROR(RANK(Y90,$Y$9:$Y$243,1)+COUNTIF(Y90:Y$243,Y90)-1,"")</f>
        <v>2</v>
      </c>
      <c r="AD90" s="53">
        <f>IFERROR(RANK(Z90,$Z$9:$Z$243,1)+COUNTIF(Z90:Z$243,Z90)-1,"")</f>
        <v>1</v>
      </c>
    </row>
    <row r="91" spans="2:30" x14ac:dyDescent="0.25">
      <c r="B91" s="56" t="s">
        <v>115</v>
      </c>
      <c r="C91" s="40">
        <v>0.51</v>
      </c>
      <c r="D91" s="57">
        <v>0.5</v>
      </c>
      <c r="E91" s="57">
        <v>0.5</v>
      </c>
      <c r="F91" s="41">
        <v>0.5</v>
      </c>
      <c r="G91" s="42">
        <v>-1.0000000000000009E-2</v>
      </c>
      <c r="H91" s="42">
        <v>-1.9607843137254919</v>
      </c>
      <c r="I91" s="58">
        <v>288600</v>
      </c>
      <c r="J91" s="59">
        <v>143825.5</v>
      </c>
      <c r="K91" s="45">
        <v>-0.52830188679245293</v>
      </c>
      <c r="L91" s="46"/>
      <c r="V91" s="7" t="str">
        <f t="shared" si="15"/>
        <v>ROYALEX</v>
      </c>
      <c r="W91" s="51">
        <f t="shared" si="16"/>
        <v>-1.9607843137254919</v>
      </c>
      <c r="X91" s="51">
        <f t="shared" si="17"/>
        <v>-0.52830188679245293</v>
      </c>
      <c r="Y91" s="52">
        <f t="shared" si="18"/>
        <v>288600</v>
      </c>
      <c r="Z91" s="52">
        <f t="shared" si="19"/>
        <v>143825.5</v>
      </c>
      <c r="AA91" s="53">
        <f>IFERROR(RANK(W91,$W$9:$W$243,1)+COUNTIF(W91:W$243,W91)-1,"")</f>
        <v>13</v>
      </c>
      <c r="AB91" s="54">
        <f>IFERROR(RANK(X91,$X$9:$X$243,1)+COUNTIF(X91:X$243,X91)-1,"")</f>
        <v>1</v>
      </c>
      <c r="AC91" s="53">
        <f>IFERROR(RANK(Y91,$Y$9:$Y$243,1)+COUNTIF(Y91:Y$243,Y91)-1,"")</f>
        <v>54</v>
      </c>
      <c r="AD91" s="53">
        <f>IFERROR(RANK(Z91,$Z$9:$Z$243,1)+COUNTIF(Z91:Z$243,Z91)-1,"")</f>
        <v>21</v>
      </c>
    </row>
    <row r="92" spans="2:30" x14ac:dyDescent="0.25">
      <c r="B92" s="56" t="s">
        <v>116</v>
      </c>
      <c r="C92" s="40">
        <v>0.52</v>
      </c>
      <c r="D92" s="57">
        <v>0.52</v>
      </c>
      <c r="E92" s="57">
        <v>0.52</v>
      </c>
      <c r="F92" s="41">
        <v>0.52</v>
      </c>
      <c r="G92" s="42">
        <v>0</v>
      </c>
      <c r="H92" s="42">
        <v>0</v>
      </c>
      <c r="I92" s="58">
        <v>69231</v>
      </c>
      <c r="J92" s="59">
        <v>35776.07</v>
      </c>
      <c r="K92" s="45">
        <v>1</v>
      </c>
      <c r="L92" s="46"/>
      <c r="V92" s="7" t="str">
        <f t="shared" si="15"/>
        <v>RTBRISCOE</v>
      </c>
      <c r="W92" s="51">
        <f t="shared" si="16"/>
        <v>0</v>
      </c>
      <c r="X92" s="51">
        <f t="shared" si="17"/>
        <v>1</v>
      </c>
      <c r="Y92" s="52">
        <f t="shared" si="18"/>
        <v>69231</v>
      </c>
      <c r="Z92" s="52">
        <f t="shared" si="19"/>
        <v>35776.07</v>
      </c>
      <c r="AA92" s="53">
        <f>IFERROR(RANK(W92,$W$9:$W$243,1)+COUNTIF(W92:W$243,W92)-1,"")</f>
        <v>47</v>
      </c>
      <c r="AB92" s="54">
        <f>IFERROR(RANK(X92,$X$9:$X$243,1)+COUNTIF(X92:X$243,X92)-1,"")</f>
        <v>81</v>
      </c>
      <c r="AC92" s="53">
        <f>IFERROR(RANK(Y92,$Y$9:$Y$243,1)+COUNTIF(Y92:Y$243,Y92)-1,"")</f>
        <v>28</v>
      </c>
      <c r="AD92" s="53">
        <f>IFERROR(RANK(Z92,$Z$9:$Z$243,1)+COUNTIF(Z92:Z$243,Z92)-1,"")</f>
        <v>12</v>
      </c>
    </row>
    <row r="93" spans="2:30" x14ac:dyDescent="0.25">
      <c r="B93" s="56" t="s">
        <v>117</v>
      </c>
      <c r="C93" s="40">
        <v>1.1399999999999999</v>
      </c>
      <c r="D93" s="40">
        <v>1.1399999999999999</v>
      </c>
      <c r="E93" s="40">
        <v>1.1399999999999999</v>
      </c>
      <c r="F93" s="41">
        <v>1.1399999999999999</v>
      </c>
      <c r="G93" s="42">
        <v>0</v>
      </c>
      <c r="H93" s="42">
        <v>0</v>
      </c>
      <c r="I93" s="58">
        <v>43000</v>
      </c>
      <c r="J93" s="59">
        <v>49020</v>
      </c>
      <c r="K93" s="45">
        <v>0.23913043478260843</v>
      </c>
      <c r="L93" s="46"/>
      <c r="V93" s="7" t="str">
        <f t="shared" si="15"/>
        <v>SCOA</v>
      </c>
      <c r="W93" s="51">
        <f t="shared" si="16"/>
        <v>0</v>
      </c>
      <c r="X93" s="51">
        <f t="shared" si="17"/>
        <v>0.23913043478260843</v>
      </c>
      <c r="Y93" s="52">
        <f t="shared" si="18"/>
        <v>43000</v>
      </c>
      <c r="Z93" s="52">
        <f t="shared" si="19"/>
        <v>49020</v>
      </c>
      <c r="AA93" s="53">
        <f>IFERROR(RANK(W93,$W$9:$W$243,1)+COUNTIF(W93:W$243,W93)-1,"")</f>
        <v>46</v>
      </c>
      <c r="AB93" s="54">
        <f>IFERROR(RANK(X93,$X$9:$X$243,1)+COUNTIF(X93:X$243,X93)-1,"")</f>
        <v>43</v>
      </c>
      <c r="AC93" s="53">
        <f>IFERROR(RANK(Y93,$Y$9:$Y$243,1)+COUNTIF(Y93:Y$243,Y93)-1,"")</f>
        <v>22</v>
      </c>
      <c r="AD93" s="53">
        <f>IFERROR(RANK(Z93,$Z$9:$Z$243,1)+COUNTIF(Z93:Z$243,Z93)-1,"")</f>
        <v>13</v>
      </c>
    </row>
    <row r="94" spans="2:30" x14ac:dyDescent="0.25">
      <c r="B94" s="56" t="s">
        <v>118</v>
      </c>
      <c r="C94" s="40">
        <v>1837</v>
      </c>
      <c r="D94" s="40">
        <v>1837</v>
      </c>
      <c r="E94" s="40">
        <v>1837</v>
      </c>
      <c r="F94" s="41">
        <v>1837</v>
      </c>
      <c r="G94" s="42">
        <v>0</v>
      </c>
      <c r="H94" s="42">
        <v>0</v>
      </c>
      <c r="I94" s="58">
        <v>163500</v>
      </c>
      <c r="J94" s="59">
        <v>294401651.60000002</v>
      </c>
      <c r="K94" s="45">
        <v>0.66999999999999993</v>
      </c>
      <c r="L94" s="46"/>
      <c r="V94" s="7" t="str">
        <f t="shared" si="15"/>
        <v>SEPLAT</v>
      </c>
      <c r="W94" s="51">
        <f t="shared" si="16"/>
        <v>0</v>
      </c>
      <c r="X94" s="51">
        <f t="shared" si="17"/>
        <v>0.66999999999999993</v>
      </c>
      <c r="Y94" s="52">
        <f t="shared" si="18"/>
        <v>163500</v>
      </c>
      <c r="Z94" s="52">
        <f t="shared" si="19"/>
        <v>294401651.60000002</v>
      </c>
      <c r="AA94" s="53">
        <f>IFERROR(RANK(W94,$W$9:$W$243,1)+COUNTIF(W94:W$243,W94)-1,"")</f>
        <v>45</v>
      </c>
      <c r="AB94" s="54">
        <f>IFERROR(RANK(X94,$X$9:$X$243,1)+COUNTIF(X94:X$243,X94)-1,"")</f>
        <v>71</v>
      </c>
      <c r="AC94" s="53">
        <f>IFERROR(RANK(Y94,$Y$9:$Y$243,1)+COUNTIF(Y94:Y$243,Y94)-1,"")</f>
        <v>46</v>
      </c>
      <c r="AD94" s="53">
        <f>IFERROR(RANK(Z94,$Z$9:$Z$243,1)+COUNTIF(Z94:Z$243,Z94)-1,"")</f>
        <v>110</v>
      </c>
    </row>
    <row r="95" spans="2:30" x14ac:dyDescent="0.25">
      <c r="B95" s="56" t="s">
        <v>119</v>
      </c>
      <c r="C95" s="40">
        <v>25.35</v>
      </c>
      <c r="D95" s="57">
        <v>25.35</v>
      </c>
      <c r="E95" s="57">
        <v>25.35</v>
      </c>
      <c r="F95" s="41">
        <v>25.35</v>
      </c>
      <c r="G95" s="42">
        <v>0</v>
      </c>
      <c r="H95" s="42">
        <v>0</v>
      </c>
      <c r="I95" s="58">
        <v>789</v>
      </c>
      <c r="J95" s="59">
        <v>20376.3</v>
      </c>
      <c r="K95" s="45">
        <v>4.07</v>
      </c>
      <c r="L95" s="46"/>
      <c r="V95" s="7" t="str">
        <f t="shared" si="15"/>
        <v>SKYAVN</v>
      </c>
      <c r="W95" s="51">
        <f t="shared" si="16"/>
        <v>0</v>
      </c>
      <c r="X95" s="51">
        <f t="shared" si="17"/>
        <v>4.07</v>
      </c>
      <c r="Y95" s="52">
        <f t="shared" si="18"/>
        <v>789</v>
      </c>
      <c r="Z95" s="52">
        <f t="shared" si="19"/>
        <v>20376.3</v>
      </c>
      <c r="AA95" s="53">
        <f>IFERROR(RANK(W95,$W$9:$W$243,1)+COUNTIF(W95:W$243,W95)-1,"")</f>
        <v>44</v>
      </c>
      <c r="AB95" s="54">
        <f>IFERROR(RANK(X95,$X$9:$X$243,1)+COUNTIF(X95:X$243,X95)-1,"")</f>
        <v>107</v>
      </c>
      <c r="AC95" s="53">
        <f>IFERROR(RANK(Y95,$Y$9:$Y$243,1)+COUNTIF(Y95:Y$243,Y95)-1,"")</f>
        <v>6</v>
      </c>
      <c r="AD95" s="53">
        <f>IFERROR(RANK(Z95,$Z$9:$Z$243,1)+COUNTIF(Z95:Z$243,Z95)-1,"")</f>
        <v>7</v>
      </c>
    </row>
    <row r="96" spans="2:30" x14ac:dyDescent="0.25">
      <c r="B96" s="56" t="s">
        <v>120</v>
      </c>
      <c r="C96" s="40">
        <v>0.36</v>
      </c>
      <c r="D96" s="40">
        <v>0.36</v>
      </c>
      <c r="E96" s="40">
        <v>0.36</v>
      </c>
      <c r="F96" s="41">
        <v>0.36</v>
      </c>
      <c r="G96" s="42">
        <v>0</v>
      </c>
      <c r="H96" s="42">
        <v>0</v>
      </c>
      <c r="I96" s="58">
        <v>60499</v>
      </c>
      <c r="J96" s="59">
        <v>21539.65</v>
      </c>
      <c r="K96" s="45">
        <v>0.28571428571428559</v>
      </c>
      <c r="L96" s="46"/>
      <c r="V96" s="7" t="str">
        <f t="shared" si="15"/>
        <v>SOVRENINS</v>
      </c>
      <c r="W96" s="51">
        <f t="shared" si="16"/>
        <v>0</v>
      </c>
      <c r="X96" s="51">
        <f t="shared" si="17"/>
        <v>0.28571428571428559</v>
      </c>
      <c r="Y96" s="52">
        <f t="shared" si="18"/>
        <v>60499</v>
      </c>
      <c r="Z96" s="52">
        <f t="shared" si="19"/>
        <v>21539.65</v>
      </c>
      <c r="AA96" s="53">
        <f>IFERROR(RANK(W96,$W$9:$W$243,1)+COUNTIF(W96:W$243,W96)-1,"")</f>
        <v>43</v>
      </c>
      <c r="AB96" s="54">
        <f>IFERROR(RANK(X96,$X$9:$X$243,1)+COUNTIF(X96:X$243,X96)-1,"")</f>
        <v>47</v>
      </c>
      <c r="AC96" s="53">
        <f>IFERROR(RANK(Y96,$Y$9:$Y$243,1)+COUNTIF(Y96:Y$243,Y96)-1,"")</f>
        <v>25</v>
      </c>
      <c r="AD96" s="53">
        <f>IFERROR(RANK(Z96,$Z$9:$Z$243,1)+COUNTIF(Z96:Z$243,Z96)-1,"")</f>
        <v>8</v>
      </c>
    </row>
    <row r="97" spans="2:30" x14ac:dyDescent="0.25">
      <c r="B97" s="56" t="s">
        <v>121</v>
      </c>
      <c r="C97" s="40">
        <v>76</v>
      </c>
      <c r="D97" s="40">
        <v>69.55</v>
      </c>
      <c r="E97" s="40">
        <v>69.55</v>
      </c>
      <c r="F97" s="41">
        <v>69.55</v>
      </c>
      <c r="G97" s="42">
        <v>-6.4500000000000028</v>
      </c>
      <c r="H97" s="42">
        <v>-8.4868421052631628</v>
      </c>
      <c r="I97" s="58">
        <v>591328</v>
      </c>
      <c r="J97" s="59">
        <v>41262852.299999997</v>
      </c>
      <c r="K97" s="45">
        <v>1.0792227204783256</v>
      </c>
      <c r="L97" s="46"/>
      <c r="V97" s="7" t="str">
        <f t="shared" si="15"/>
        <v>STANBIC</v>
      </c>
      <c r="W97" s="51">
        <f t="shared" si="16"/>
        <v>-8.4868421052631628</v>
      </c>
      <c r="X97" s="51">
        <f t="shared" si="17"/>
        <v>1.0792227204783256</v>
      </c>
      <c r="Y97" s="52">
        <f t="shared" si="18"/>
        <v>591328</v>
      </c>
      <c r="Z97" s="52">
        <f t="shared" si="19"/>
        <v>41262852.299999997</v>
      </c>
      <c r="AA97" s="53">
        <f>IFERROR(RANK(W97,$W$9:$W$243,1)+COUNTIF(W97:W$243,W97)-1,"")</f>
        <v>3</v>
      </c>
      <c r="AB97" s="54">
        <f>IFERROR(RANK(X97,$X$9:$X$243,1)+COUNTIF(X97:X$243,X97)-1,"")</f>
        <v>85</v>
      </c>
      <c r="AC97" s="53">
        <f>IFERROR(RANK(Y97,$Y$9:$Y$243,1)+COUNTIF(Y97:Y$243,Y97)-1,"")</f>
        <v>67</v>
      </c>
      <c r="AD97" s="53">
        <f>IFERROR(RANK(Z97,$Z$9:$Z$243,1)+COUNTIF(Z97:Z$243,Z97)-1,"")</f>
        <v>96</v>
      </c>
    </row>
    <row r="98" spans="2:30" x14ac:dyDescent="0.25">
      <c r="B98" s="56" t="s">
        <v>122</v>
      </c>
      <c r="C98" s="40">
        <v>3.5</v>
      </c>
      <c r="D98" s="40">
        <v>3.5</v>
      </c>
      <c r="E98" s="40">
        <v>3.4</v>
      </c>
      <c r="F98" s="41">
        <v>3.48</v>
      </c>
      <c r="G98" s="42">
        <v>-2.0000000000000018E-2</v>
      </c>
      <c r="H98" s="42">
        <v>-0.57142857142857195</v>
      </c>
      <c r="I98" s="58">
        <v>3470248</v>
      </c>
      <c r="J98" s="59">
        <v>12092248.83</v>
      </c>
      <c r="K98" s="45">
        <v>1.4857142857142858</v>
      </c>
      <c r="L98" s="46"/>
      <c r="V98" s="7" t="str">
        <f t="shared" si="15"/>
        <v>STERLINGNG</v>
      </c>
      <c r="W98" s="51">
        <f t="shared" si="16"/>
        <v>-0.57142857142857195</v>
      </c>
      <c r="X98" s="51">
        <f t="shared" si="17"/>
        <v>1.4857142857142858</v>
      </c>
      <c r="Y98" s="52">
        <f t="shared" si="18"/>
        <v>3470248</v>
      </c>
      <c r="Z98" s="52">
        <f t="shared" si="19"/>
        <v>12092248.83</v>
      </c>
      <c r="AA98" s="53">
        <f>IFERROR(RANK(W98,$W$9:$W$243,1)+COUNTIF(W98:W$243,W98)-1,"")</f>
        <v>21</v>
      </c>
      <c r="AB98" s="54">
        <f>IFERROR(RANK(X98,$X$9:$X$243,1)+COUNTIF(X98:X$243,X98)-1,"")</f>
        <v>96</v>
      </c>
      <c r="AC98" s="53">
        <f>IFERROR(RANK(Y98,$Y$9:$Y$243,1)+COUNTIF(Y98:Y$243,Y98)-1,"")</f>
        <v>97</v>
      </c>
      <c r="AD98" s="53">
        <f>IFERROR(RANK(Z98,$Z$9:$Z$243,1)+COUNTIF(Z98:Z$243,Z98)-1,"")</f>
        <v>82</v>
      </c>
    </row>
    <row r="99" spans="2:30" x14ac:dyDescent="0.25">
      <c r="B99" s="56" t="s">
        <v>123</v>
      </c>
      <c r="C99" s="40">
        <v>1.05</v>
      </c>
      <c r="D99" s="57">
        <v>1.1200000000000001</v>
      </c>
      <c r="E99" s="57">
        <v>1.1200000000000001</v>
      </c>
      <c r="F99" s="41">
        <v>1.1200000000000001</v>
      </c>
      <c r="G99" s="42">
        <v>7.0000000000000062E-2</v>
      </c>
      <c r="H99" s="42">
        <v>6.6666666666666723</v>
      </c>
      <c r="I99" s="58">
        <v>417585</v>
      </c>
      <c r="J99" s="59">
        <v>464213.19</v>
      </c>
      <c r="K99" s="45">
        <v>2.862068965517242</v>
      </c>
      <c r="L99" s="46"/>
      <c r="V99" s="7" t="str">
        <f t="shared" si="15"/>
        <v>SUNUASSUR</v>
      </c>
      <c r="W99" s="51">
        <f t="shared" si="16"/>
        <v>6.6666666666666723</v>
      </c>
      <c r="X99" s="51">
        <f t="shared" si="17"/>
        <v>2.862068965517242</v>
      </c>
      <c r="Y99" s="52">
        <f t="shared" si="18"/>
        <v>417585</v>
      </c>
      <c r="Z99" s="52">
        <f t="shared" si="19"/>
        <v>464213.19</v>
      </c>
      <c r="AA99" s="53">
        <f>IFERROR(RANK(W99,$W$9:$W$243,1)+COUNTIF(W99:W$243,W99)-1,"")</f>
        <v>110</v>
      </c>
      <c r="AB99" s="54">
        <f>IFERROR(RANK(X99,$X$9:$X$243,1)+COUNTIF(X99:X$243,X99)-1,"")</f>
        <v>105</v>
      </c>
      <c r="AC99" s="53">
        <f>IFERROR(RANK(Y99,$Y$9:$Y$243,1)+COUNTIF(Y99:Y$243,Y99)-1,"")</f>
        <v>61</v>
      </c>
      <c r="AD99" s="53">
        <f>IFERROR(RANK(Z99,$Z$9:$Z$243,1)+COUNTIF(Z99:Z$243,Z99)-1,"")</f>
        <v>33</v>
      </c>
    </row>
    <row r="100" spans="2:30" x14ac:dyDescent="0.25">
      <c r="B100" s="56" t="s">
        <v>124</v>
      </c>
      <c r="C100" s="40">
        <v>0.3</v>
      </c>
      <c r="D100" s="40">
        <v>0.31</v>
      </c>
      <c r="E100" s="40">
        <v>0.3</v>
      </c>
      <c r="F100" s="41">
        <v>0.3</v>
      </c>
      <c r="G100" s="42">
        <v>0</v>
      </c>
      <c r="H100" s="42">
        <v>0</v>
      </c>
      <c r="I100" s="58">
        <v>563850</v>
      </c>
      <c r="J100" s="59">
        <v>172104.5</v>
      </c>
      <c r="K100" s="45">
        <v>0.49999999999999978</v>
      </c>
      <c r="L100" s="46"/>
      <c r="V100" s="7" t="str">
        <f t="shared" si="15"/>
        <v>TANTALIZER</v>
      </c>
      <c r="W100" s="51">
        <f t="shared" si="16"/>
        <v>0</v>
      </c>
      <c r="X100" s="51">
        <f t="shared" si="17"/>
        <v>0.49999999999999978</v>
      </c>
      <c r="Y100" s="52">
        <f t="shared" si="18"/>
        <v>563850</v>
      </c>
      <c r="Z100" s="52">
        <f t="shared" si="19"/>
        <v>172104.5</v>
      </c>
      <c r="AA100" s="53">
        <f>IFERROR(RANK(W100,$W$9:$W$243,1)+COUNTIF(W100:W$243,W100)-1,"")</f>
        <v>42</v>
      </c>
      <c r="AB100" s="54">
        <f>IFERROR(RANK(X100,$X$9:$X$243,1)+COUNTIF(X100:X$243,X100)-1,"")</f>
        <v>63</v>
      </c>
      <c r="AC100" s="53">
        <f>IFERROR(RANK(Y100,$Y$9:$Y$243,1)+COUNTIF(Y100:Y$243,Y100)-1,"")</f>
        <v>66</v>
      </c>
      <c r="AD100" s="53">
        <f>IFERROR(RANK(Z100,$Z$9:$Z$243,1)+COUNTIF(Z100:Z$243,Z100)-1,"")</f>
        <v>23</v>
      </c>
    </row>
    <row r="101" spans="2:30" x14ac:dyDescent="0.25">
      <c r="B101" s="56" t="s">
        <v>125</v>
      </c>
      <c r="C101" s="40">
        <v>3.09</v>
      </c>
      <c r="D101" s="57">
        <v>3.3</v>
      </c>
      <c r="E101" s="57">
        <v>3.25</v>
      </c>
      <c r="F101" s="41">
        <v>3.3</v>
      </c>
      <c r="G101" s="42">
        <v>0.20999999999999996</v>
      </c>
      <c r="H101" s="42">
        <v>6.7961165048543686</v>
      </c>
      <c r="I101" s="58">
        <v>755700</v>
      </c>
      <c r="J101" s="59">
        <v>2462093.5499999998</v>
      </c>
      <c r="K101" s="45">
        <v>2.402061855670103</v>
      </c>
      <c r="L101" s="46"/>
      <c r="V101" s="7" t="str">
        <f t="shared" si="15"/>
        <v>THOMASWY</v>
      </c>
      <c r="W101" s="51">
        <f t="shared" si="16"/>
        <v>6.7961165048543686</v>
      </c>
      <c r="X101" s="51">
        <f t="shared" si="17"/>
        <v>2.402061855670103</v>
      </c>
      <c r="Y101" s="52">
        <f t="shared" si="18"/>
        <v>755700</v>
      </c>
      <c r="Z101" s="52">
        <f t="shared" si="19"/>
        <v>2462093.5499999998</v>
      </c>
      <c r="AA101" s="53">
        <f>IFERROR(RANK(W101,$W$9:$W$243,1)+COUNTIF(W101:W$243,W101)-1,"")</f>
        <v>111</v>
      </c>
      <c r="AB101" s="54">
        <f>IFERROR(RANK(X101,$X$9:$X$243,1)+COUNTIF(X101:X$243,X101)-1,"")</f>
        <v>103</v>
      </c>
      <c r="AC101" s="53">
        <f>IFERROR(RANK(Y101,$Y$9:$Y$243,1)+COUNTIF(Y101:Y$243,Y101)-1,"")</f>
        <v>71</v>
      </c>
      <c r="AD101" s="53">
        <f>IFERROR(RANK(Z101,$Z$9:$Z$243,1)+COUNTIF(Z101:Z$243,Z101)-1,"")</f>
        <v>62</v>
      </c>
    </row>
    <row r="102" spans="2:30" x14ac:dyDescent="0.25">
      <c r="B102" s="56" t="s">
        <v>126</v>
      </c>
      <c r="C102" s="40">
        <v>385</v>
      </c>
      <c r="D102" s="40">
        <v>385</v>
      </c>
      <c r="E102" s="40">
        <v>385</v>
      </c>
      <c r="F102" s="41">
        <v>385</v>
      </c>
      <c r="G102" s="42">
        <v>0</v>
      </c>
      <c r="H102" s="42">
        <v>0</v>
      </c>
      <c r="I102" s="58">
        <v>18071</v>
      </c>
      <c r="J102" s="59">
        <v>6886433.2999999998</v>
      </c>
      <c r="K102" s="45">
        <v>0.99481865284974091</v>
      </c>
      <c r="L102" s="46"/>
      <c r="V102" s="7" t="str">
        <f t="shared" si="15"/>
        <v>TOTAL</v>
      </c>
      <c r="W102" s="51">
        <f t="shared" si="16"/>
        <v>0</v>
      </c>
      <c r="X102" s="51">
        <f t="shared" si="17"/>
        <v>0.99481865284974091</v>
      </c>
      <c r="Y102" s="52">
        <f t="shared" si="18"/>
        <v>18071</v>
      </c>
      <c r="Z102" s="52">
        <f t="shared" si="19"/>
        <v>6886433.2999999998</v>
      </c>
      <c r="AA102" s="53">
        <f>IFERROR(RANK(W102,$W$9:$W$243,1)+COUNTIF(W102:W$243,W102)-1,"")</f>
        <v>41</v>
      </c>
      <c r="AB102" s="54">
        <f>IFERROR(RANK(X102,$X$9:$X$243,1)+COUNTIF(X102:X$243,X102)-1,"")</f>
        <v>80</v>
      </c>
      <c r="AC102" s="53">
        <f>IFERROR(RANK(Y102,$Y$9:$Y$243,1)+COUNTIF(Y102:Y$243,Y102)-1,"")</f>
        <v>17</v>
      </c>
      <c r="AD102" s="53">
        <f>IFERROR(RANK(Z102,$Z$9:$Z$243,1)+COUNTIF(Z102:Z$243,Z102)-1,"")</f>
        <v>78</v>
      </c>
    </row>
    <row r="103" spans="2:30" x14ac:dyDescent="0.25">
      <c r="B103" s="56" t="s">
        <v>127</v>
      </c>
      <c r="C103" s="40">
        <v>44.4</v>
      </c>
      <c r="D103" s="40">
        <v>44.4</v>
      </c>
      <c r="E103" s="40">
        <v>44.4</v>
      </c>
      <c r="F103" s="41">
        <v>44.4</v>
      </c>
      <c r="G103" s="42">
        <v>0</v>
      </c>
      <c r="H103" s="42">
        <v>0</v>
      </c>
      <c r="I103" s="58">
        <v>12208</v>
      </c>
      <c r="J103" s="59">
        <v>487831.68</v>
      </c>
      <c r="K103" s="45">
        <v>6.1040000000000001</v>
      </c>
      <c r="L103" s="46"/>
      <c r="V103" s="7" t="str">
        <f t="shared" si="15"/>
        <v>TRANSCOHOT</v>
      </c>
      <c r="W103" s="51">
        <f t="shared" si="16"/>
        <v>0</v>
      </c>
      <c r="X103" s="51">
        <f t="shared" si="17"/>
        <v>6.1040000000000001</v>
      </c>
      <c r="Y103" s="52">
        <f t="shared" si="18"/>
        <v>12208</v>
      </c>
      <c r="Z103" s="52">
        <f t="shared" si="19"/>
        <v>487831.68</v>
      </c>
      <c r="AA103" s="53">
        <f>IFERROR(RANK(W103,$W$9:$W$243,1)+COUNTIF(W103:W$243,W103)-1,"")</f>
        <v>40</v>
      </c>
      <c r="AB103" s="54">
        <f>IFERROR(RANK(X103,$X$9:$X$243,1)+COUNTIF(X103:X$243,X103)-1,"")</f>
        <v>112</v>
      </c>
      <c r="AC103" s="53">
        <f>IFERROR(RANK(Y103,$Y$9:$Y$243,1)+COUNTIF(Y103:Y$243,Y103)-1,"")</f>
        <v>14</v>
      </c>
      <c r="AD103" s="53">
        <f>IFERROR(RANK(Z103,$Z$9:$Z$243,1)+COUNTIF(Z103:Z$243,Z103)-1,"")</f>
        <v>34</v>
      </c>
    </row>
    <row r="104" spans="2:30" x14ac:dyDescent="0.25">
      <c r="B104" s="56" t="s">
        <v>128</v>
      </c>
      <c r="C104" s="40">
        <v>6.2</v>
      </c>
      <c r="D104" s="40">
        <v>6.2</v>
      </c>
      <c r="E104" s="40">
        <v>6.18</v>
      </c>
      <c r="F104" s="41">
        <v>6.2</v>
      </c>
      <c r="G104" s="42">
        <v>0</v>
      </c>
      <c r="H104" s="42">
        <v>0</v>
      </c>
      <c r="I104" s="58">
        <v>21823710</v>
      </c>
      <c r="J104" s="59">
        <v>135261778.52000001</v>
      </c>
      <c r="K104" s="45">
        <v>4.4867256637168147</v>
      </c>
      <c r="L104" s="46"/>
      <c r="V104" s="7" t="str">
        <f t="shared" si="15"/>
        <v>TRANSCORP</v>
      </c>
      <c r="W104" s="51">
        <f t="shared" si="16"/>
        <v>0</v>
      </c>
      <c r="X104" s="51">
        <f t="shared" si="17"/>
        <v>4.4867256637168147</v>
      </c>
      <c r="Y104" s="52">
        <f t="shared" si="18"/>
        <v>21823710</v>
      </c>
      <c r="Z104" s="52">
        <f t="shared" si="19"/>
        <v>135261778.52000001</v>
      </c>
      <c r="AA104" s="53">
        <f>IFERROR(RANK(W104,$W$9:$W$243,1)+COUNTIF(W104:W$243,W104)-1,"")</f>
        <v>39</v>
      </c>
      <c r="AB104" s="54">
        <f>IFERROR(RANK(X104,$X$9:$X$243,1)+COUNTIF(X104:X$243,X104)-1,"")</f>
        <v>109</v>
      </c>
      <c r="AC104" s="53">
        <f>IFERROR(RANK(Y104,$Y$9:$Y$243,1)+COUNTIF(Y104:Y$243,Y104)-1,"")</f>
        <v>111</v>
      </c>
      <c r="AD104" s="53">
        <f>IFERROR(RANK(Z104,$Z$9:$Z$243,1)+COUNTIF(Z104:Z$243,Z104)-1,"")</f>
        <v>105</v>
      </c>
    </row>
    <row r="105" spans="2:30" x14ac:dyDescent="0.25">
      <c r="B105" s="56" t="s">
        <v>129</v>
      </c>
      <c r="C105" s="40">
        <v>2.38</v>
      </c>
      <c r="D105" s="40">
        <v>2.38</v>
      </c>
      <c r="E105" s="40">
        <v>2.38</v>
      </c>
      <c r="F105" s="41">
        <v>2.38</v>
      </c>
      <c r="G105" s="42">
        <v>0</v>
      </c>
      <c r="H105" s="42">
        <v>0</v>
      </c>
      <c r="I105" s="58">
        <v>13063</v>
      </c>
      <c r="J105" s="59">
        <v>28830.95</v>
      </c>
      <c r="K105" s="45">
        <v>2.0126582278481009</v>
      </c>
      <c r="L105" s="46"/>
      <c r="V105" s="7" t="str">
        <f t="shared" si="15"/>
        <v>TRIPPLEG</v>
      </c>
      <c r="W105" s="51">
        <f t="shared" si="16"/>
        <v>0</v>
      </c>
      <c r="X105" s="51">
        <f t="shared" si="17"/>
        <v>2.0126582278481009</v>
      </c>
      <c r="Y105" s="52">
        <f t="shared" si="18"/>
        <v>13063</v>
      </c>
      <c r="Z105" s="52">
        <f t="shared" si="19"/>
        <v>28830.95</v>
      </c>
      <c r="AA105" s="53">
        <f>IFERROR(RANK(W105,$W$9:$W$243,1)+COUNTIF(W105:W$243,W105)-1,"")</f>
        <v>38</v>
      </c>
      <c r="AB105" s="54">
        <f>IFERROR(RANK(X105,$X$9:$X$243,1)+COUNTIF(X105:X$243,X105)-1,"")</f>
        <v>98</v>
      </c>
      <c r="AC105" s="53">
        <f>IFERROR(RANK(Y105,$Y$9:$Y$243,1)+COUNTIF(Y105:Y$243,Y105)-1,"")</f>
        <v>15</v>
      </c>
      <c r="AD105" s="53">
        <f>IFERROR(RANK(Z105,$Z$9:$Z$243,1)+COUNTIF(Z105:Z$243,Z105)-1,"")</f>
        <v>10</v>
      </c>
    </row>
    <row r="106" spans="2:30" x14ac:dyDescent="0.25">
      <c r="B106" s="56" t="s">
        <v>130</v>
      </c>
      <c r="C106" s="40">
        <v>10.8</v>
      </c>
      <c r="D106" s="40">
        <v>10.8</v>
      </c>
      <c r="E106" s="40">
        <v>10.8</v>
      </c>
      <c r="F106" s="41">
        <v>10.8</v>
      </c>
      <c r="G106" s="42">
        <v>0</v>
      </c>
      <c r="H106" s="42">
        <v>0</v>
      </c>
      <c r="I106" s="58">
        <v>165372</v>
      </c>
      <c r="J106" s="59">
        <v>1780893.2</v>
      </c>
      <c r="K106" s="45">
        <v>5.3658536585365901E-2</v>
      </c>
      <c r="L106" s="46"/>
      <c r="V106" s="7" t="str">
        <f t="shared" si="15"/>
        <v>UACN</v>
      </c>
      <c r="W106" s="51">
        <f t="shared" si="16"/>
        <v>0</v>
      </c>
      <c r="X106" s="51">
        <f t="shared" si="17"/>
        <v>5.3658536585365901E-2</v>
      </c>
      <c r="Y106" s="52">
        <f t="shared" si="18"/>
        <v>165372</v>
      </c>
      <c r="Z106" s="52">
        <f t="shared" si="19"/>
        <v>1780893.2</v>
      </c>
      <c r="AA106" s="53">
        <f>IFERROR(RANK(W106,$W$9:$W$243,1)+COUNTIF(W106:W$243,W106)-1,"")</f>
        <v>37</v>
      </c>
      <c r="AB106" s="54">
        <f>IFERROR(RANK(X106,$X$9:$X$243,1)+COUNTIF(X106:X$243,X106)-1,"")</f>
        <v>12</v>
      </c>
      <c r="AC106" s="53">
        <f>IFERROR(RANK(Y106,$Y$9:$Y$243,1)+COUNTIF(Y106:Y$243,Y106)-1,"")</f>
        <v>47</v>
      </c>
      <c r="AD106" s="53">
        <f>IFERROR(RANK(Z106,$Z$9:$Z$243,1)+COUNTIF(Z106:Z$243,Z106)-1,"")</f>
        <v>52</v>
      </c>
    </row>
    <row r="107" spans="2:30" x14ac:dyDescent="0.25">
      <c r="B107" s="56" t="s">
        <v>131</v>
      </c>
      <c r="C107" s="40">
        <v>18.8</v>
      </c>
      <c r="D107" s="40">
        <v>18.8</v>
      </c>
      <c r="E107" s="40">
        <v>18.649999999999999</v>
      </c>
      <c r="F107" s="41">
        <v>18.8</v>
      </c>
      <c r="G107" s="42">
        <v>0</v>
      </c>
      <c r="H107" s="42">
        <v>0</v>
      </c>
      <c r="I107" s="58">
        <v>56287856</v>
      </c>
      <c r="J107" s="59">
        <v>1053935981.05</v>
      </c>
      <c r="K107" s="45">
        <v>1.4736842105263159</v>
      </c>
      <c r="L107" s="46"/>
      <c r="V107" s="7" t="str">
        <f t="shared" si="15"/>
        <v>UBA</v>
      </c>
      <c r="W107" s="51">
        <f t="shared" si="16"/>
        <v>0</v>
      </c>
      <c r="X107" s="51">
        <f t="shared" si="17"/>
        <v>1.4736842105263159</v>
      </c>
      <c r="Y107" s="52">
        <f t="shared" si="18"/>
        <v>56287856</v>
      </c>
      <c r="Z107" s="52">
        <f t="shared" si="19"/>
        <v>1053935981.05</v>
      </c>
      <c r="AA107" s="53">
        <f>IFERROR(RANK(W107,$W$9:$W$243,1)+COUNTIF(W107:W$243,W107)-1,"")</f>
        <v>36</v>
      </c>
      <c r="AB107" s="54">
        <f>IFERROR(RANK(X107,$X$9:$X$243,1)+COUNTIF(X107:X$243,X107)-1,"")</f>
        <v>94</v>
      </c>
      <c r="AC107" s="53">
        <f>IFERROR(RANK(Y107,$Y$9:$Y$243,1)+COUNTIF(Y107:Y$243,Y107)-1,"")</f>
        <v>114</v>
      </c>
      <c r="AD107" s="53">
        <f>IFERROR(RANK(Z107,$Z$9:$Z$243,1)+COUNTIF(Z107:Z$243,Z107)-1,"")</f>
        <v>114</v>
      </c>
    </row>
    <row r="108" spans="2:30" x14ac:dyDescent="0.25">
      <c r="B108" s="56" t="s">
        <v>132</v>
      </c>
      <c r="C108" s="40">
        <v>6.8</v>
      </c>
      <c r="D108" s="57">
        <v>6.8</v>
      </c>
      <c r="E108" s="57">
        <v>6.8</v>
      </c>
      <c r="F108" s="41">
        <v>6.8</v>
      </c>
      <c r="G108" s="42">
        <v>0</v>
      </c>
      <c r="H108" s="42">
        <v>0</v>
      </c>
      <c r="I108" s="58">
        <v>102839</v>
      </c>
      <c r="J108" s="59">
        <v>731784.9</v>
      </c>
      <c r="K108" s="45">
        <v>6.25E-2</v>
      </c>
      <c r="L108" s="46"/>
      <c r="V108" s="7" t="str">
        <f t="shared" si="15"/>
        <v>UBN</v>
      </c>
      <c r="W108" s="51">
        <f t="shared" si="16"/>
        <v>0</v>
      </c>
      <c r="X108" s="51">
        <f t="shared" si="17"/>
        <v>6.25E-2</v>
      </c>
      <c r="Y108" s="52">
        <f t="shared" si="18"/>
        <v>102839</v>
      </c>
      <c r="Z108" s="52">
        <f t="shared" si="19"/>
        <v>731784.9</v>
      </c>
      <c r="AA108" s="53">
        <f>IFERROR(RANK(W108,$W$9:$W$243,1)+COUNTIF(W108:W$243,W108)-1,"")</f>
        <v>35</v>
      </c>
      <c r="AB108" s="54">
        <f>IFERROR(RANK(X108,$X$9:$X$243,1)+COUNTIF(X108:X$243,X108)-1,"")</f>
        <v>13</v>
      </c>
      <c r="AC108" s="53">
        <f>IFERROR(RANK(Y108,$Y$9:$Y$243,1)+COUNTIF(Y108:Y$243,Y108)-1,"")</f>
        <v>35</v>
      </c>
      <c r="AD108" s="53">
        <f>IFERROR(RANK(Z108,$Z$9:$Z$243,1)+COUNTIF(Z108:Z$243,Z108)-1,"")</f>
        <v>39</v>
      </c>
    </row>
    <row r="109" spans="2:30" x14ac:dyDescent="0.25">
      <c r="B109" s="56" t="s">
        <v>133</v>
      </c>
      <c r="C109" s="40">
        <v>16.600000000000001</v>
      </c>
      <c r="D109" s="40">
        <v>16.600000000000001</v>
      </c>
      <c r="E109" s="40">
        <v>16.45</v>
      </c>
      <c r="F109" s="41">
        <v>16.45</v>
      </c>
      <c r="G109" s="42">
        <v>-0.15000000000000213</v>
      </c>
      <c r="H109" s="42">
        <v>-0.90361445783133809</v>
      </c>
      <c r="I109" s="58">
        <v>2231012</v>
      </c>
      <c r="J109" s="59">
        <v>36899087.049999997</v>
      </c>
      <c r="K109" s="45">
        <v>0.17500000000000004</v>
      </c>
      <c r="L109" s="46"/>
      <c r="V109" s="7" t="str">
        <f t="shared" si="15"/>
        <v>UCAP</v>
      </c>
      <c r="W109" s="51">
        <f t="shared" si="16"/>
        <v>-0.90361445783133809</v>
      </c>
      <c r="X109" s="51">
        <f t="shared" si="17"/>
        <v>0.17500000000000004</v>
      </c>
      <c r="Y109" s="52">
        <f t="shared" si="18"/>
        <v>2231012</v>
      </c>
      <c r="Z109" s="52">
        <f t="shared" si="19"/>
        <v>36899087.049999997</v>
      </c>
      <c r="AA109" s="53">
        <f>IFERROR(RANK(W109,$W$9:$W$243,1)+COUNTIF(W109:W$243,W109)-1,"")</f>
        <v>19</v>
      </c>
      <c r="AB109" s="54">
        <f>IFERROR(RANK(X109,$X$9:$X$243,1)+COUNTIF(X109:X$243,X109)-1,"")</f>
        <v>32</v>
      </c>
      <c r="AC109" s="53">
        <f>IFERROR(RANK(Y109,$Y$9:$Y$243,1)+COUNTIF(Y109:Y$243,Y109)-1,"")</f>
        <v>95</v>
      </c>
      <c r="AD109" s="53">
        <f>IFERROR(RANK(Z109,$Z$9:$Z$243,1)+COUNTIF(Z109:Z$243,Z109)-1,"")</f>
        <v>95</v>
      </c>
    </row>
    <row r="110" spans="2:30" x14ac:dyDescent="0.25">
      <c r="B110" s="56" t="s">
        <v>134</v>
      </c>
      <c r="C110" s="40">
        <v>14.35</v>
      </c>
      <c r="D110" s="40">
        <v>14.35</v>
      </c>
      <c r="E110" s="40">
        <v>14.35</v>
      </c>
      <c r="F110" s="41">
        <v>14.35</v>
      </c>
      <c r="G110" s="42">
        <v>0</v>
      </c>
      <c r="H110" s="42">
        <v>0</v>
      </c>
      <c r="I110" s="58">
        <v>749447</v>
      </c>
      <c r="J110" s="59">
        <v>10497410.9</v>
      </c>
      <c r="K110" s="45">
        <v>0.23706896551724133</v>
      </c>
      <c r="L110" s="46"/>
      <c r="V110" s="7" t="str">
        <f t="shared" si="15"/>
        <v>UNILEVER</v>
      </c>
      <c r="W110" s="51">
        <f t="shared" si="16"/>
        <v>0</v>
      </c>
      <c r="X110" s="51">
        <f t="shared" si="17"/>
        <v>0.23706896551724133</v>
      </c>
      <c r="Y110" s="52">
        <f t="shared" si="18"/>
        <v>749447</v>
      </c>
      <c r="Z110" s="52">
        <f t="shared" si="19"/>
        <v>10497410.9</v>
      </c>
      <c r="AA110" s="53">
        <f>IFERROR(RANK(W110,$W$9:$W$243,1)+COUNTIF(W110:W$243,W110)-1,"")</f>
        <v>34</v>
      </c>
      <c r="AB110" s="54">
        <f>IFERROR(RANK(X110,$X$9:$X$243,1)+COUNTIF(X110:X$243,X110)-1,"")</f>
        <v>42</v>
      </c>
      <c r="AC110" s="53">
        <f>IFERROR(RANK(Y110,$Y$9:$Y$243,1)+COUNTIF(Y110:Y$243,Y110)-1,"")</f>
        <v>70</v>
      </c>
      <c r="AD110" s="53">
        <f>IFERROR(RANK(Z110,$Z$9:$Z$243,1)+COUNTIF(Z110:Z$243,Z110)-1,"")</f>
        <v>81</v>
      </c>
    </row>
    <row r="111" spans="2:30" x14ac:dyDescent="0.25">
      <c r="B111" s="56" t="s">
        <v>135</v>
      </c>
      <c r="C111" s="40">
        <v>0.96</v>
      </c>
      <c r="D111" s="57">
        <v>0.98</v>
      </c>
      <c r="E111" s="57">
        <v>0.93</v>
      </c>
      <c r="F111" s="41">
        <v>0.95</v>
      </c>
      <c r="G111" s="42">
        <v>-1.0000000000000009E-2</v>
      </c>
      <c r="H111" s="42">
        <v>-1.0416666666666676</v>
      </c>
      <c r="I111" s="58">
        <v>1984486</v>
      </c>
      <c r="J111" s="59">
        <v>1901428.42</v>
      </c>
      <c r="K111" s="45">
        <v>0.72727272727272707</v>
      </c>
      <c r="L111" s="46"/>
      <c r="V111" s="7" t="str">
        <f t="shared" si="15"/>
        <v>UNITYBNK</v>
      </c>
      <c r="W111" s="51">
        <f t="shared" si="16"/>
        <v>-1.0416666666666676</v>
      </c>
      <c r="X111" s="51">
        <f t="shared" si="17"/>
        <v>0.72727272727272707</v>
      </c>
      <c r="Y111" s="52">
        <f t="shared" si="18"/>
        <v>1984486</v>
      </c>
      <c r="Z111" s="52">
        <f t="shared" si="19"/>
        <v>1901428.42</v>
      </c>
      <c r="AA111" s="53">
        <f>IFERROR(RANK(W111,$W$9:$W$243,1)+COUNTIF(W111:W$243,W111)-1,"")</f>
        <v>18</v>
      </c>
      <c r="AB111" s="54">
        <f>IFERROR(RANK(X111,$X$9:$X$243,1)+COUNTIF(X111:X$243,X111)-1,"")</f>
        <v>74</v>
      </c>
      <c r="AC111" s="53">
        <f>IFERROR(RANK(Y111,$Y$9:$Y$243,1)+COUNTIF(Y111:Y$243,Y111)-1,"")</f>
        <v>92</v>
      </c>
      <c r="AD111" s="53">
        <f>IFERROR(RANK(Z111,$Z$9:$Z$243,1)+COUNTIF(Z111:Z$243,Z111)-1,"")</f>
        <v>54</v>
      </c>
    </row>
    <row r="112" spans="2:30" x14ac:dyDescent="0.25">
      <c r="B112" s="56" t="s">
        <v>136</v>
      </c>
      <c r="C112" s="40">
        <v>0.23</v>
      </c>
      <c r="D112" s="57">
        <v>0.24</v>
      </c>
      <c r="E112" s="57">
        <v>0.23</v>
      </c>
      <c r="F112" s="41">
        <v>0.24</v>
      </c>
      <c r="G112" s="42">
        <v>9.9999999999999811E-3</v>
      </c>
      <c r="H112" s="42">
        <v>4.3478260869565135</v>
      </c>
      <c r="I112" s="58">
        <v>15409000</v>
      </c>
      <c r="J112" s="59">
        <v>3588120</v>
      </c>
      <c r="K112" s="45">
        <v>0.19999999999999996</v>
      </c>
      <c r="L112" s="46"/>
      <c r="V112" s="7" t="str">
        <f t="shared" si="15"/>
        <v>UNIVINSURE</v>
      </c>
      <c r="W112" s="51">
        <f t="shared" si="16"/>
        <v>4.3478260869565135</v>
      </c>
      <c r="X112" s="51">
        <f t="shared" si="17"/>
        <v>0.19999999999999996</v>
      </c>
      <c r="Y112" s="52">
        <f t="shared" si="18"/>
        <v>15409000</v>
      </c>
      <c r="Z112" s="52">
        <f t="shared" si="19"/>
        <v>3588120</v>
      </c>
      <c r="AA112" s="53">
        <f>IFERROR(RANK(W112,$W$9:$W$243,1)+COUNTIF(W112:W$243,W112)-1,"")</f>
        <v>108</v>
      </c>
      <c r="AB112" s="54">
        <f>IFERROR(RANK(X112,$X$9:$X$243,1)+COUNTIF(X112:X$243,X112)-1,"")</f>
        <v>37</v>
      </c>
      <c r="AC112" s="53">
        <f>IFERROR(RANK(Y112,$Y$9:$Y$243,1)+COUNTIF(Y112:Y$243,Y112)-1,"")</f>
        <v>109</v>
      </c>
      <c r="AD112" s="53">
        <f>IFERROR(RANK(Z112,$Z$9:$Z$243,1)+COUNTIF(Z112:Z$243,Z112)-1,"")</f>
        <v>73</v>
      </c>
    </row>
    <row r="113" spans="2:30" x14ac:dyDescent="0.25">
      <c r="B113" s="56" t="s">
        <v>137</v>
      </c>
      <c r="C113" s="40">
        <v>1.25</v>
      </c>
      <c r="D113" s="57">
        <v>1.36</v>
      </c>
      <c r="E113" s="57">
        <v>1.35</v>
      </c>
      <c r="F113" s="41">
        <v>1.35</v>
      </c>
      <c r="G113" s="42">
        <v>0.10000000000000009</v>
      </c>
      <c r="H113" s="42">
        <v>8.0000000000000071</v>
      </c>
      <c r="I113" s="58">
        <v>778401</v>
      </c>
      <c r="J113" s="59">
        <v>1051724.5</v>
      </c>
      <c r="K113" s="45">
        <v>0.48351648351648358</v>
      </c>
      <c r="L113" s="46"/>
      <c r="V113" s="7" t="str">
        <f t="shared" si="15"/>
        <v>UPDC</v>
      </c>
      <c r="W113" s="51">
        <f t="shared" si="16"/>
        <v>8.0000000000000071</v>
      </c>
      <c r="X113" s="51">
        <f t="shared" si="17"/>
        <v>0.48351648351648358</v>
      </c>
      <c r="Y113" s="52">
        <f t="shared" si="18"/>
        <v>778401</v>
      </c>
      <c r="Z113" s="52">
        <f t="shared" si="19"/>
        <v>1051724.5</v>
      </c>
      <c r="AA113" s="53">
        <f>IFERROR(RANK(W113,$W$9:$W$243,1)+COUNTIF(W113:W$243,W113)-1,"")</f>
        <v>112</v>
      </c>
      <c r="AB113" s="54">
        <f>IFERROR(RANK(X113,$X$9:$X$243,1)+COUNTIF(X113:X$243,X113)-1,"")</f>
        <v>62</v>
      </c>
      <c r="AC113" s="53">
        <f>IFERROR(RANK(Y113,$Y$9:$Y$243,1)+COUNTIF(Y113:Y$243,Y113)-1,"")</f>
        <v>72</v>
      </c>
      <c r="AD113" s="53">
        <f>IFERROR(RANK(Z113,$Z$9:$Z$243,1)+COUNTIF(Z113:Z$243,Z113)-1,"")</f>
        <v>45</v>
      </c>
    </row>
    <row r="114" spans="2:30" x14ac:dyDescent="0.25">
      <c r="B114" s="56" t="s">
        <v>138</v>
      </c>
      <c r="C114" s="40">
        <v>3.7</v>
      </c>
      <c r="D114" s="40">
        <v>3.7</v>
      </c>
      <c r="E114" s="40">
        <v>3.7</v>
      </c>
      <c r="F114" s="41">
        <v>3.7</v>
      </c>
      <c r="G114" s="42">
        <v>0</v>
      </c>
      <c r="H114" s="42">
        <v>0</v>
      </c>
      <c r="I114" s="58">
        <v>241562</v>
      </c>
      <c r="J114" s="59">
        <v>883663</v>
      </c>
      <c r="K114" s="45">
        <v>0.23333333333333339</v>
      </c>
      <c r="L114" s="46"/>
      <c r="V114" s="7" t="str">
        <f t="shared" si="15"/>
        <v>UPDCREIT</v>
      </c>
      <c r="W114" s="51">
        <f t="shared" si="16"/>
        <v>0</v>
      </c>
      <c r="X114" s="51">
        <f t="shared" si="17"/>
        <v>0.23333333333333339</v>
      </c>
      <c r="Y114" s="52">
        <f t="shared" si="18"/>
        <v>241562</v>
      </c>
      <c r="Z114" s="52">
        <f t="shared" si="19"/>
        <v>883663</v>
      </c>
      <c r="AA114" s="53">
        <f>IFERROR(RANK(W114,$W$9:$W$243,1)+COUNTIF(W114:W$243,W114)-1,"")</f>
        <v>33</v>
      </c>
      <c r="AB114" s="54">
        <f>IFERROR(RANK(X114,$X$9:$X$243,1)+COUNTIF(X114:X$243,X114)-1,"")</f>
        <v>41</v>
      </c>
      <c r="AC114" s="53">
        <f>IFERROR(RANK(Y114,$Y$9:$Y$243,1)+COUNTIF(Y114:Y$243,Y114)-1,"")</f>
        <v>52</v>
      </c>
      <c r="AD114" s="53">
        <f>IFERROR(RANK(Z114,$Z$9:$Z$243,1)+COUNTIF(Z114:Z$243,Z114)-1,"")</f>
        <v>41</v>
      </c>
    </row>
    <row r="115" spans="2:30" x14ac:dyDescent="0.25">
      <c r="B115" s="56" t="s">
        <v>139</v>
      </c>
      <c r="C115" s="40">
        <v>2.36</v>
      </c>
      <c r="D115" s="40">
        <v>2.36</v>
      </c>
      <c r="E115" s="40">
        <v>2.36</v>
      </c>
      <c r="F115" s="41">
        <v>2.36</v>
      </c>
      <c r="G115" s="42">
        <v>0</v>
      </c>
      <c r="H115" s="42">
        <v>0</v>
      </c>
      <c r="I115" s="58">
        <v>135080</v>
      </c>
      <c r="J115" s="59">
        <v>291328.2</v>
      </c>
      <c r="K115" s="45">
        <v>0.24210526315789482</v>
      </c>
      <c r="L115" s="46"/>
      <c r="V115" s="7" t="str">
        <f t="shared" si="15"/>
        <v>UPL</v>
      </c>
      <c r="W115" s="51">
        <f t="shared" si="16"/>
        <v>0</v>
      </c>
      <c r="X115" s="51">
        <f t="shared" si="17"/>
        <v>0.24210526315789482</v>
      </c>
      <c r="Y115" s="52">
        <f t="shared" si="18"/>
        <v>135080</v>
      </c>
      <c r="Z115" s="52">
        <f t="shared" si="19"/>
        <v>291328.2</v>
      </c>
      <c r="AA115" s="53">
        <f>IFERROR(RANK(W115,$W$9:$W$243,1)+COUNTIF(W115:W$243,W115)-1,"")</f>
        <v>32</v>
      </c>
      <c r="AB115" s="54">
        <f>IFERROR(RANK(X115,$X$9:$X$243,1)+COUNTIF(X115:X$243,X115)-1,"")</f>
        <v>44</v>
      </c>
      <c r="AC115" s="53">
        <f>IFERROR(RANK(Y115,$Y$9:$Y$243,1)+COUNTIF(Y115:Y$243,Y115)-1,"")</f>
        <v>43</v>
      </c>
      <c r="AD115" s="53">
        <f>IFERROR(RANK(Z115,$Z$9:$Z$243,1)+COUNTIF(Z115:Z$243,Z115)-1,"")</f>
        <v>29</v>
      </c>
    </row>
    <row r="116" spans="2:30" x14ac:dyDescent="0.25">
      <c r="B116" s="56" t="s">
        <v>140</v>
      </c>
      <c r="C116" s="40">
        <v>0.25</v>
      </c>
      <c r="D116" s="57">
        <v>0.27</v>
      </c>
      <c r="E116" s="57">
        <v>0.25</v>
      </c>
      <c r="F116" s="41">
        <v>0.25</v>
      </c>
      <c r="G116" s="42">
        <v>0</v>
      </c>
      <c r="H116" s="42">
        <v>0</v>
      </c>
      <c r="I116" s="58">
        <v>4401933</v>
      </c>
      <c r="J116" s="59">
        <v>1131791.55</v>
      </c>
      <c r="K116" s="45">
        <v>0.25</v>
      </c>
      <c r="V116" s="7" t="str">
        <f t="shared" si="15"/>
        <v>VERITASKAP</v>
      </c>
      <c r="W116" s="51">
        <f t="shared" si="16"/>
        <v>0</v>
      </c>
      <c r="X116" s="51">
        <f t="shared" si="17"/>
        <v>0.25</v>
      </c>
      <c r="Y116" s="52">
        <f t="shared" si="18"/>
        <v>4401933</v>
      </c>
      <c r="Z116" s="52">
        <f t="shared" si="19"/>
        <v>1131791.55</v>
      </c>
      <c r="AA116" s="53">
        <f>IFERROR(RANK(W116,$W$9:$W$243,1)+COUNTIF(W116:W$243,W116)-1,"")</f>
        <v>31</v>
      </c>
      <c r="AB116" s="54">
        <f>IFERROR(RANK(X116,$X$9:$X$243,1)+COUNTIF(X116:X$243,X116)-1,"")</f>
        <v>45</v>
      </c>
      <c r="AC116" s="53">
        <f>IFERROR(RANK(Y116,$Y$9:$Y$243,1)+COUNTIF(Y116:Y$243,Y116)-1,"")</f>
        <v>101</v>
      </c>
      <c r="AD116" s="53">
        <f>IFERROR(RANK(Z116,$Z$9:$Z$243,1)+COUNTIF(Z116:Z$243,Z116)-1,"")</f>
        <v>47</v>
      </c>
    </row>
    <row r="117" spans="2:30" x14ac:dyDescent="0.25">
      <c r="B117" s="56" t="s">
        <v>141</v>
      </c>
      <c r="C117" s="40">
        <v>269.3</v>
      </c>
      <c r="D117" s="57">
        <v>269.3</v>
      </c>
      <c r="E117" s="57">
        <v>269.3</v>
      </c>
      <c r="F117" s="41">
        <v>269.3</v>
      </c>
      <c r="G117" s="42">
        <v>0</v>
      </c>
      <c r="H117" s="42">
        <v>0</v>
      </c>
      <c r="I117" s="58">
        <v>11033</v>
      </c>
      <c r="J117" s="59">
        <v>2674399.2000000002</v>
      </c>
      <c r="K117" s="45">
        <v>0</v>
      </c>
      <c r="V117" s="7" t="str">
        <f t="shared" si="15"/>
        <v>VFDGROUP</v>
      </c>
      <c r="W117" s="51">
        <f t="shared" si="16"/>
        <v>0</v>
      </c>
      <c r="X117" s="51">
        <f t="shared" si="17"/>
        <v>0</v>
      </c>
      <c r="Y117" s="52">
        <f t="shared" si="18"/>
        <v>11033</v>
      </c>
      <c r="Z117" s="52">
        <f t="shared" si="19"/>
        <v>2674399.2000000002</v>
      </c>
      <c r="AA117" s="53">
        <f>IFERROR(RANK(W117,$W$9:$W$243,1)+COUNTIF(W117:W$243,W117)-1,"")</f>
        <v>30</v>
      </c>
      <c r="AB117" s="54">
        <f>IFERROR(RANK(X117,$X$9:$X$243,1)+COUNTIF(X117:X$243,X117)-1,"")</f>
        <v>10</v>
      </c>
      <c r="AC117" s="53">
        <f>IFERROR(RANK(Y117,$Y$9:$Y$243,1)+COUNTIF(Y117:Y$243,Y117)-1,"")</f>
        <v>12</v>
      </c>
      <c r="AD117" s="53">
        <f>IFERROR(RANK(Z117,$Z$9:$Z$243,1)+COUNTIF(Z117:Z$243,Z117)-1,"")</f>
        <v>65</v>
      </c>
    </row>
    <row r="118" spans="2:30" x14ac:dyDescent="0.25">
      <c r="B118" s="56" t="s">
        <v>142</v>
      </c>
      <c r="C118" s="40">
        <v>23.25</v>
      </c>
      <c r="D118" s="40">
        <v>23.25</v>
      </c>
      <c r="E118" s="40">
        <v>23.25</v>
      </c>
      <c r="F118" s="41">
        <v>23.25</v>
      </c>
      <c r="G118" s="42">
        <v>0</v>
      </c>
      <c r="H118" s="42">
        <v>0</v>
      </c>
      <c r="I118" s="58">
        <v>90280</v>
      </c>
      <c r="J118" s="59">
        <v>2033888.5</v>
      </c>
      <c r="K118" s="45">
        <v>0.13691931540342295</v>
      </c>
      <c r="V118" s="7" t="str">
        <f t="shared" si="15"/>
        <v>VITAFOAM</v>
      </c>
      <c r="W118" s="51">
        <f t="shared" si="16"/>
        <v>0</v>
      </c>
      <c r="X118" s="51">
        <f t="shared" si="17"/>
        <v>0.13691931540342295</v>
      </c>
      <c r="Y118" s="52">
        <f t="shared" si="18"/>
        <v>90280</v>
      </c>
      <c r="Z118" s="52">
        <f t="shared" si="19"/>
        <v>2033888.5</v>
      </c>
      <c r="AA118" s="53">
        <f>IFERROR(RANK(W118,$W$9:$W$243,1)+COUNTIF(W118:W$243,W118)-1,"")</f>
        <v>29</v>
      </c>
      <c r="AB118" s="54">
        <f>IFERROR(RANK(X118,$X$9:$X$243,1)+COUNTIF(X118:X$243,X118)-1,"")</f>
        <v>28</v>
      </c>
      <c r="AC118" s="53">
        <f>IFERROR(RANK(Y118,$Y$9:$Y$243,1)+COUNTIF(Y118:Y$243,Y118)-1,"")</f>
        <v>33</v>
      </c>
      <c r="AD118" s="53">
        <f>IFERROR(RANK(Z118,$Z$9:$Z$243,1)+COUNTIF(Z118:Z$243,Z118)-1,"")</f>
        <v>56</v>
      </c>
    </row>
    <row r="119" spans="2:30" x14ac:dyDescent="0.25">
      <c r="B119" s="56" t="s">
        <v>143</v>
      </c>
      <c r="C119" s="40">
        <v>29</v>
      </c>
      <c r="D119" s="57">
        <v>29</v>
      </c>
      <c r="E119" s="57">
        <v>29</v>
      </c>
      <c r="F119" s="41">
        <v>29</v>
      </c>
      <c r="G119" s="42">
        <v>0</v>
      </c>
      <c r="H119" s="42">
        <v>0</v>
      </c>
      <c r="I119" s="58">
        <v>852688</v>
      </c>
      <c r="J119" s="59">
        <v>24657284.699999999</v>
      </c>
      <c r="K119" s="45">
        <v>0.20833333333333326</v>
      </c>
      <c r="V119" s="7" t="str">
        <f t="shared" si="15"/>
        <v>WAPCO</v>
      </c>
      <c r="W119" s="51">
        <f t="shared" si="16"/>
        <v>0</v>
      </c>
      <c r="X119" s="51">
        <f t="shared" si="17"/>
        <v>0.20833333333333326</v>
      </c>
      <c r="Y119" s="52">
        <f t="shared" si="18"/>
        <v>852688</v>
      </c>
      <c r="Z119" s="52">
        <f t="shared" si="19"/>
        <v>24657284.699999999</v>
      </c>
      <c r="AA119" s="53">
        <f>IFERROR(RANK(W119,$W$9:$W$243,1)+COUNTIF(W119:W$243,W119)-1,"")</f>
        <v>28</v>
      </c>
      <c r="AB119" s="54">
        <f>IFERROR(RANK(X119,$X$9:$X$243,1)+COUNTIF(X119:X$243,X119)-1,"")</f>
        <v>38</v>
      </c>
      <c r="AC119" s="53">
        <f>IFERROR(RANK(Y119,$Y$9:$Y$243,1)+COUNTIF(Y119:Y$243,Y119)-1,"")</f>
        <v>74</v>
      </c>
      <c r="AD119" s="53">
        <f>IFERROR(RANK(Z119,$Z$9:$Z$243,1)+COUNTIF(Z119:Z$243,Z119)-1,"")</f>
        <v>88</v>
      </c>
    </row>
    <row r="120" spans="2:30" x14ac:dyDescent="0.25">
      <c r="B120" s="56" t="s">
        <v>144</v>
      </c>
      <c r="C120" s="40">
        <v>0.65</v>
      </c>
      <c r="D120" s="57">
        <v>0.66</v>
      </c>
      <c r="E120" s="57">
        <v>0.65</v>
      </c>
      <c r="F120" s="41">
        <v>0.65</v>
      </c>
      <c r="G120" s="42">
        <v>0</v>
      </c>
      <c r="H120" s="42">
        <v>0</v>
      </c>
      <c r="I120" s="58">
        <v>3905143</v>
      </c>
      <c r="J120" s="59">
        <v>2559973.2200000002</v>
      </c>
      <c r="K120" s="68">
        <v>0.625</v>
      </c>
      <c r="V120" s="7" t="str">
        <f t="shared" si="15"/>
        <v>WAPIC</v>
      </c>
      <c r="W120" s="51">
        <f t="shared" si="16"/>
        <v>0</v>
      </c>
      <c r="X120" s="51">
        <f t="shared" si="17"/>
        <v>0.625</v>
      </c>
      <c r="Y120" s="52">
        <f t="shared" si="18"/>
        <v>3905143</v>
      </c>
      <c r="Z120" s="52">
        <f t="shared" si="19"/>
        <v>2559973.2200000002</v>
      </c>
      <c r="AA120" s="53">
        <f>IFERROR(RANK(W120,$W$9:$W$243,1)+COUNTIF(W120:W$243,W120)-1,"")</f>
        <v>27</v>
      </c>
      <c r="AB120" s="54">
        <f>IFERROR(RANK(X120,$X$9:$X$243,1)+COUNTIF(X120:X$243,X120)-1,"")</f>
        <v>68</v>
      </c>
      <c r="AC120" s="53">
        <f>IFERROR(RANK(Y120,$Y$9:$Y$243,1)+COUNTIF(Y120:Y$243,Y120)-1,"")</f>
        <v>99</v>
      </c>
      <c r="AD120" s="53">
        <f>IFERROR(RANK(Z120,$Z$9:$Z$243,1)+COUNTIF(Z120:Z$243,Z120)-1,"")</f>
        <v>63</v>
      </c>
    </row>
    <row r="121" spans="2:30" x14ac:dyDescent="0.25">
      <c r="B121" s="56" t="s">
        <v>145</v>
      </c>
      <c r="C121" s="40">
        <v>4.7300000000000004</v>
      </c>
      <c r="D121" s="57">
        <v>4.7300000000000004</v>
      </c>
      <c r="E121" s="57">
        <v>4.5999999999999996</v>
      </c>
      <c r="F121" s="41">
        <v>4.7300000000000004</v>
      </c>
      <c r="G121" s="42">
        <v>0</v>
      </c>
      <c r="H121" s="42">
        <v>0</v>
      </c>
      <c r="I121" s="58">
        <v>1310331</v>
      </c>
      <c r="J121" s="59">
        <v>6051521.8200000003</v>
      </c>
      <c r="K121" s="45">
        <v>0.21282051282051295</v>
      </c>
      <c r="V121" s="7" t="str">
        <f t="shared" si="15"/>
        <v>WEMABANK</v>
      </c>
      <c r="W121" s="51">
        <f t="shared" si="16"/>
        <v>0</v>
      </c>
      <c r="X121" s="51">
        <f t="shared" si="17"/>
        <v>0.21282051282051295</v>
      </c>
      <c r="Y121" s="52">
        <f t="shared" si="18"/>
        <v>1310331</v>
      </c>
      <c r="Z121" s="52">
        <f t="shared" si="19"/>
        <v>6051521.8200000003</v>
      </c>
      <c r="AA121" s="53">
        <f>IFERROR(RANK(W121,$W$9:$W$243,1)+COUNTIF(W121:W$243,W121)-1,"")</f>
        <v>26</v>
      </c>
      <c r="AB121" s="54">
        <f>IFERROR(RANK(X121,$X$9:$X$243,1)+COUNTIF(X121:X$243,X121)-1,"")</f>
        <v>40</v>
      </c>
      <c r="AC121" s="53">
        <f>IFERROR(RANK(Y121,$Y$9:$Y$243,1)+COUNTIF(Y121:Y$243,Y121)-1,"")</f>
        <v>85</v>
      </c>
      <c r="AD121" s="53">
        <f>IFERROR(RANK(Z121,$Z$9:$Z$243,1)+COUNTIF(Z121:Z$243,Z121)-1,"")</f>
        <v>77</v>
      </c>
    </row>
    <row r="122" spans="2:30" x14ac:dyDescent="0.25">
      <c r="B122" s="56" t="s">
        <v>146</v>
      </c>
      <c r="C122" s="40">
        <v>33.4</v>
      </c>
      <c r="D122" s="40">
        <v>33.200000000000003</v>
      </c>
      <c r="E122" s="40">
        <v>33.049999999999997</v>
      </c>
      <c r="F122" s="41">
        <v>33.15</v>
      </c>
      <c r="G122" s="42">
        <v>-0.25</v>
      </c>
      <c r="H122" s="42">
        <v>-0.74850299401197606</v>
      </c>
      <c r="I122" s="58">
        <v>4341108</v>
      </c>
      <c r="J122" s="59">
        <v>143834007.05000001</v>
      </c>
      <c r="K122" s="45">
        <v>0.38124999999999987</v>
      </c>
      <c r="V122" s="7" t="str">
        <f t="shared" si="15"/>
        <v>ZENITHBANK</v>
      </c>
      <c r="W122" s="51">
        <f t="shared" si="16"/>
        <v>-0.74850299401197606</v>
      </c>
      <c r="X122" s="51">
        <f t="shared" si="17"/>
        <v>0.38124999999999987</v>
      </c>
      <c r="Y122" s="52">
        <f t="shared" si="18"/>
        <v>4341108</v>
      </c>
      <c r="Z122" s="52">
        <f t="shared" si="19"/>
        <v>143834007.05000001</v>
      </c>
      <c r="AA122" s="53">
        <f>IFERROR(RANK(W122,$W$9:$W$243,1)+COUNTIF(W122:W$243,W122)-1,"")</f>
        <v>20</v>
      </c>
      <c r="AB122" s="54">
        <f>IFERROR(RANK(X122,$X$9:$X$243,1)+COUNTIF(X122:X$243,X122)-1,"")</f>
        <v>56</v>
      </c>
      <c r="AC122" s="53">
        <f>IFERROR(RANK(Y122,$Y$9:$Y$243,1)+COUNTIF(Y122:Y$243,Y122)-1,"")</f>
        <v>100</v>
      </c>
      <c r="AD122" s="53">
        <f>IFERROR(RANK(Z122,$Z$9:$Z$243,1)+COUNTIF(Z122:Z$243,Z122)-1,"")</f>
        <v>106</v>
      </c>
    </row>
    <row r="123" spans="2:30" x14ac:dyDescent="0.25">
      <c r="B123" s="56"/>
      <c r="C123" s="40"/>
      <c r="D123" s="40"/>
      <c r="E123" s="40"/>
      <c r="F123" s="41"/>
      <c r="G123" s="42"/>
      <c r="H123" s="42"/>
      <c r="I123" s="58"/>
      <c r="J123" s="59"/>
      <c r="K123" s="45"/>
      <c r="V123" s="7" t="str">
        <f t="shared" si="15"/>
        <v/>
      </c>
      <c r="W123" s="51" t="str">
        <f t="shared" si="16"/>
        <v/>
      </c>
      <c r="X123" s="51" t="str">
        <f t="shared" si="17"/>
        <v/>
      </c>
      <c r="Y123" s="52" t="str">
        <f t="shared" si="18"/>
        <v/>
      </c>
      <c r="Z123" s="52" t="str">
        <f t="shared" si="19"/>
        <v/>
      </c>
      <c r="AA123" s="53" t="str">
        <f>IFERROR(RANK(W123,$W$9:$W$243,1)+COUNTIF(W123:W$243,W123)-1,"")</f>
        <v/>
      </c>
      <c r="AB123" s="54" t="str">
        <f>IFERROR(RANK(X123,$X$9:$X$243,1)+COUNTIF(X123:X$243,X123)-1,"")</f>
        <v/>
      </c>
      <c r="AC123" s="53" t="str">
        <f>IFERROR(RANK(Y123,$Y$9:$Y$243,1)+COUNTIF(Y123:Y$243,Y123)-1,"")</f>
        <v/>
      </c>
      <c r="AD123" s="53" t="str">
        <f>IFERROR(RANK(Z123,$Z$9:$Z$243,1)+COUNTIF(Z123:Z$243,Z123)-1,"")</f>
        <v/>
      </c>
    </row>
    <row r="124" spans="2:30" x14ac:dyDescent="0.25">
      <c r="B124" s="56"/>
      <c r="C124" s="40"/>
      <c r="D124" s="57"/>
      <c r="E124" s="57"/>
      <c r="F124" s="41"/>
      <c r="G124" s="42"/>
      <c r="H124" s="42"/>
      <c r="I124" s="58"/>
      <c r="J124" s="59"/>
      <c r="K124" s="45"/>
      <c r="V124" s="7" t="str">
        <f t="shared" si="15"/>
        <v/>
      </c>
      <c r="W124" s="51" t="str">
        <f t="shared" si="16"/>
        <v/>
      </c>
      <c r="X124" s="51" t="str">
        <f t="shared" si="17"/>
        <v/>
      </c>
      <c r="Y124" s="52" t="str">
        <f t="shared" si="18"/>
        <v/>
      </c>
      <c r="Z124" s="52" t="str">
        <f t="shared" si="19"/>
        <v/>
      </c>
      <c r="AA124" s="53" t="str">
        <f>IFERROR(RANK(W124,$W$9:$W$243,1)+COUNTIF(W124:W$243,W124)-1,"")</f>
        <v/>
      </c>
      <c r="AB124" s="54" t="str">
        <f>IFERROR(RANK(X124,$X$9:$X$243,1)+COUNTIF(X124:X$243,X124)-1,"")</f>
        <v/>
      </c>
      <c r="AC124" s="53" t="str">
        <f>IFERROR(RANK(Y124,$Y$9:$Y$243,1)+COUNTIF(Y124:Y$243,Y124)-1,"")</f>
        <v/>
      </c>
      <c r="AD124" s="53" t="str">
        <f>IFERROR(RANK(Z124,$Z$9:$Z$243,1)+COUNTIF(Z124:Z$243,Z124)-1,"")</f>
        <v/>
      </c>
    </row>
    <row r="125" spans="2:30" x14ac:dyDescent="0.25">
      <c r="B125" s="56"/>
      <c r="C125" s="40"/>
      <c r="D125" s="57"/>
      <c r="E125" s="57"/>
      <c r="F125" s="41"/>
      <c r="G125" s="42"/>
      <c r="H125" s="42"/>
      <c r="I125" s="58"/>
      <c r="J125" s="59"/>
      <c r="K125" s="45"/>
      <c r="V125" s="7" t="str">
        <f>IF(ISTEXT(B125),B125,"")</f>
        <v/>
      </c>
      <c r="W125" s="51" t="str">
        <f>IF(ISTEXT(B125),H125,"")</f>
        <v/>
      </c>
      <c r="X125" s="51" t="str">
        <f>IF(ISTEXT(B125),K125,"")</f>
        <v/>
      </c>
      <c r="Y125" s="52" t="str">
        <f>IF(ISTEXT(B125),I125,"")</f>
        <v/>
      </c>
      <c r="Z125" s="52" t="str">
        <f>IF(ISTEXT(B125),J125,"")</f>
        <v/>
      </c>
      <c r="AA125" s="53" t="str">
        <f>IFERROR(RANK(W125,$W$9:$W$243,1)+COUNTIF(W125:W$243,W125)-1,"")</f>
        <v/>
      </c>
      <c r="AB125" s="54" t="str">
        <f>IFERROR(RANK(X125,$X$9:$X$243,1)+COUNTIF(X125:X$243,X125)-1,"")</f>
        <v/>
      </c>
      <c r="AC125" s="53" t="str">
        <f>IFERROR(RANK(Y125,$Y$9:$Y$243,1)+COUNTIF(Y125:Y$243,Y125)-1,"")</f>
        <v/>
      </c>
      <c r="AD125" s="53" t="str">
        <f>IFERROR(RANK(Z125,$Z$9:$Z$243,1)+COUNTIF(Z125:Z$243,Z125)-1,"")</f>
        <v/>
      </c>
    </row>
    <row r="126" spans="2:30" x14ac:dyDescent="0.25">
      <c r="B126" s="56"/>
      <c r="C126" s="40"/>
      <c r="D126" s="40"/>
      <c r="E126" s="40"/>
      <c r="F126" s="41"/>
      <c r="G126" s="42"/>
      <c r="H126" s="42"/>
      <c r="I126" s="58"/>
      <c r="J126" s="59"/>
      <c r="K126" s="45"/>
      <c r="V126" s="7" t="str">
        <f>IF(ISTEXT(B126),B126,"")</f>
        <v/>
      </c>
      <c r="W126" s="51" t="str">
        <f>IF(ISTEXT(B126),H126,"")</f>
        <v/>
      </c>
      <c r="X126" s="51" t="str">
        <f>IF(ISTEXT(B126),K126,"")</f>
        <v/>
      </c>
      <c r="Y126" s="52" t="str">
        <f>IF(ISTEXT(B126),I126,"")</f>
        <v/>
      </c>
      <c r="Z126" s="52" t="str">
        <f>IF(ISTEXT(B126),J126,"")</f>
        <v/>
      </c>
      <c r="AA126" s="53" t="str">
        <f>IFERROR(RANK(W126,$W$9:$W$243,1)+COUNTIF(W126:W$243,W126)-1,"")</f>
        <v/>
      </c>
      <c r="AB126" s="54" t="str">
        <f>IFERROR(RANK(X126,$X$9:$X$243,1)+COUNTIF(X126:X$243,X126)-1,"")</f>
        <v/>
      </c>
      <c r="AC126" s="53" t="str">
        <f>IFERROR(RANK(Y126,$Y$9:$Y$243,1)+COUNTIF(Y126:Y$243,Y126)-1,"")</f>
        <v/>
      </c>
      <c r="AD126" s="53" t="str">
        <f>IFERROR(RANK(Z126,$Z$9:$Z$243,1)+COUNTIF(Z126:Z$243,Z126)-1,"")</f>
        <v/>
      </c>
    </row>
    <row r="127" spans="2:30" x14ac:dyDescent="0.25">
      <c r="B127" s="56"/>
      <c r="C127" s="40"/>
      <c r="D127" s="40"/>
      <c r="E127" s="40"/>
      <c r="F127" s="41"/>
      <c r="G127" s="42"/>
      <c r="H127" s="42"/>
      <c r="I127" s="58"/>
      <c r="J127" s="59"/>
      <c r="K127" s="45"/>
      <c r="V127" s="7" t="str">
        <f>IF(ISTEXT(#REF!),#REF!,"")</f>
        <v/>
      </c>
      <c r="W127" s="51" t="str">
        <f>IF(ISTEXT(#REF!),#REF!,"")</f>
        <v/>
      </c>
      <c r="X127" s="51" t="str">
        <f>IF(ISTEXT(#REF!),#REF!,"")</f>
        <v/>
      </c>
      <c r="Y127" s="52" t="str">
        <f>IF(ISTEXT(#REF!),#REF!,"")</f>
        <v/>
      </c>
      <c r="Z127" s="52" t="str">
        <f>IF(ISTEXT(#REF!),#REF!,"")</f>
        <v/>
      </c>
      <c r="AA127" s="53" t="str">
        <f>IFERROR(RANK(W127,$W$9:$W$243,1)+COUNTIF(W127:W$243,W127)-1,"")</f>
        <v/>
      </c>
      <c r="AB127" s="54" t="str">
        <f>IFERROR(RANK(X127,$X$9:$X$243,1)+COUNTIF(X127:X$243,X127)-1,"")</f>
        <v/>
      </c>
      <c r="AC127" s="53" t="str">
        <f>IFERROR(RANK(Y127,$Y$9:$Y$243,1)+COUNTIF(Y127:Y$243,Y127)-1,"")</f>
        <v/>
      </c>
      <c r="AD127" s="53" t="str">
        <f>IFERROR(RANK(Z127,$Z$9:$Z$243,1)+COUNTIF(Z127:Z$243,Z127)-1,"")</f>
        <v/>
      </c>
    </row>
    <row r="128" spans="2:30" x14ac:dyDescent="0.25">
      <c r="B128" s="56"/>
      <c r="C128" s="40"/>
      <c r="D128" s="40"/>
      <c r="E128" s="40"/>
      <c r="F128" s="41"/>
      <c r="G128" s="42"/>
      <c r="H128" s="42"/>
      <c r="I128" s="58"/>
      <c r="J128" s="59"/>
      <c r="K128" s="45"/>
      <c r="V128" s="7" t="str">
        <f>IF(ISTEXT(#REF!),#REF!,"")</f>
        <v/>
      </c>
      <c r="W128" s="51" t="str">
        <f>IF(ISTEXT(#REF!),#REF!,"")</f>
        <v/>
      </c>
      <c r="X128" s="51" t="str">
        <f>IF(ISTEXT(#REF!),#REF!,"")</f>
        <v/>
      </c>
      <c r="Y128" s="52" t="str">
        <f>IF(ISTEXT(#REF!),#REF!,"")</f>
        <v/>
      </c>
      <c r="Z128" s="52" t="str">
        <f>IF(ISTEXT(#REF!),#REF!,"")</f>
        <v/>
      </c>
      <c r="AA128" s="53" t="str">
        <f>IFERROR(RANK(W128,$W$9:$W$243,1)+COUNTIF(W128:W$243,W128)-1,"")</f>
        <v/>
      </c>
      <c r="AB128" s="54" t="str">
        <f>IFERROR(RANK(X128,$X$9:$X$243,1)+COUNTIF(X128:X$243,X128)-1,"")</f>
        <v/>
      </c>
      <c r="AC128" s="53" t="str">
        <f>IFERROR(RANK(Y128,$Y$9:$Y$243,1)+COUNTIF(Y128:Y$243,Y128)-1,"")</f>
        <v/>
      </c>
      <c r="AD128" s="53" t="str">
        <f>IFERROR(RANK(Z128,$Z$9:$Z$243,1)+COUNTIF(Z128:Z$243,Z128)-1,"")</f>
        <v/>
      </c>
    </row>
    <row r="129" spans="2:30" x14ac:dyDescent="0.25">
      <c r="B129" s="56"/>
      <c r="C129" s="40"/>
      <c r="D129" s="40"/>
      <c r="E129" s="40"/>
      <c r="F129" s="41"/>
      <c r="G129" s="42"/>
      <c r="H129" s="42"/>
      <c r="I129" s="58"/>
      <c r="J129" s="59"/>
      <c r="K129" s="45"/>
      <c r="V129" s="7" t="str">
        <f>IF(ISTEXT(#REF!),#REF!,"")</f>
        <v/>
      </c>
      <c r="W129" s="51" t="str">
        <f>IF(ISTEXT(#REF!),#REF!,"")</f>
        <v/>
      </c>
      <c r="X129" s="51" t="str">
        <f>IF(ISTEXT(#REF!),#REF!,"")</f>
        <v/>
      </c>
      <c r="Y129" s="52" t="str">
        <f>IF(ISTEXT(#REF!),#REF!,"")</f>
        <v/>
      </c>
      <c r="Z129" s="52" t="str">
        <f>IF(ISTEXT(#REF!),#REF!,"")</f>
        <v/>
      </c>
      <c r="AA129" s="53" t="str">
        <f>IFERROR(RANK(W129,$W$9:$W$243,1)+COUNTIF(W129:W$243,W129)-1,"")</f>
        <v/>
      </c>
      <c r="AB129" s="54" t="str">
        <f>IFERROR(RANK(X129,$X$9:$X$243,1)+COUNTIF(X129:X$243,X129)-1,"")</f>
        <v/>
      </c>
      <c r="AC129" s="53" t="str">
        <f>IFERROR(RANK(Y129,$Y$9:$Y$243,1)+COUNTIF(Y129:Y$243,Y129)-1,"")</f>
        <v/>
      </c>
      <c r="AD129" s="53" t="str">
        <f>IFERROR(RANK(Z129,$Z$9:$Z$243,1)+COUNTIF(Z129:Z$243,Z129)-1,"")</f>
        <v/>
      </c>
    </row>
    <row r="130" spans="2:30" x14ac:dyDescent="0.25">
      <c r="B130" s="56"/>
      <c r="C130" s="40"/>
      <c r="D130" s="40"/>
      <c r="E130" s="40"/>
      <c r="F130" s="41"/>
      <c r="G130" s="42"/>
      <c r="H130" s="42"/>
      <c r="I130" s="58"/>
      <c r="J130" s="59"/>
      <c r="K130" s="45"/>
      <c r="V130" s="7" t="str">
        <f t="shared" ref="V130:V140" si="20">IF(ISTEXT(B127),B127,"")</f>
        <v/>
      </c>
      <c r="W130" s="51" t="str">
        <f t="shared" ref="W130:W140" si="21">IF(ISTEXT(B127),H127,"")</f>
        <v/>
      </c>
      <c r="X130" s="51" t="str">
        <f t="shared" ref="X130:X140" si="22">IF(ISTEXT(B127),K127,"")</f>
        <v/>
      </c>
      <c r="Y130" s="52" t="str">
        <f t="shared" ref="Y130:Y140" si="23">IF(ISTEXT(B127),I127,"")</f>
        <v/>
      </c>
      <c r="Z130" s="52" t="str">
        <f t="shared" ref="Z130:Z140" si="24">IF(ISTEXT(B127),J127,"")</f>
        <v/>
      </c>
      <c r="AA130" s="53" t="str">
        <f>IFERROR(RANK(W130,$W$9:$W$243,1)+COUNTIF(W130:W$243,W130)-1,"")</f>
        <v/>
      </c>
      <c r="AB130" s="54" t="str">
        <f>IFERROR(RANK(X130,$X$9:$X$243,1)+COUNTIF(X130:X$243,X130)-1,"")</f>
        <v/>
      </c>
      <c r="AC130" s="53" t="str">
        <f>IFERROR(RANK(Y130,$Y$9:$Y$243,1)+COUNTIF(Y130:Y$243,Y130)-1,"")</f>
        <v/>
      </c>
      <c r="AD130" s="53" t="str">
        <f>IFERROR(RANK(Z130,$Z$9:$Z$243,1)+COUNTIF(Z130:Z$243,Z130)-1,"")</f>
        <v/>
      </c>
    </row>
    <row r="131" spans="2:30" x14ac:dyDescent="0.25">
      <c r="B131" s="56"/>
      <c r="C131" s="40"/>
      <c r="D131" s="40"/>
      <c r="E131" s="40"/>
      <c r="F131" s="41"/>
      <c r="G131" s="42"/>
      <c r="H131" s="42"/>
      <c r="I131" s="58"/>
      <c r="J131" s="59"/>
      <c r="K131" s="45"/>
      <c r="V131" s="7" t="str">
        <f t="shared" si="20"/>
        <v/>
      </c>
      <c r="W131" s="51" t="str">
        <f t="shared" si="21"/>
        <v/>
      </c>
      <c r="X131" s="51" t="str">
        <f t="shared" si="22"/>
        <v/>
      </c>
      <c r="Y131" s="52" t="str">
        <f t="shared" si="23"/>
        <v/>
      </c>
      <c r="Z131" s="52" t="str">
        <f t="shared" si="24"/>
        <v/>
      </c>
      <c r="AA131" s="53" t="str">
        <f>IFERROR(RANK(W131,$W$9:$W$243,1)+COUNTIF(W131:W$243,W131)-1,"")</f>
        <v/>
      </c>
      <c r="AB131" s="54" t="str">
        <f>IFERROR(RANK(X131,$X$9:$X$243,1)+COUNTIF(X131:X$243,X131)-1,"")</f>
        <v/>
      </c>
      <c r="AC131" s="53" t="str">
        <f>IFERROR(RANK(Y131,$Y$9:$Y$243,1)+COUNTIF(Y131:Y$243,Y131)-1,"")</f>
        <v/>
      </c>
      <c r="AD131" s="53" t="str">
        <f>IFERROR(RANK(Z131,$Z$9:$Z$243,1)+COUNTIF(Z131:Z$243,Z131)-1,"")</f>
        <v/>
      </c>
    </row>
    <row r="132" spans="2:30" x14ac:dyDescent="0.25">
      <c r="B132" s="56"/>
      <c r="C132" s="40"/>
      <c r="D132" s="40"/>
      <c r="E132" s="40"/>
      <c r="F132" s="41"/>
      <c r="G132" s="42"/>
      <c r="H132" s="42"/>
      <c r="I132" s="58"/>
      <c r="J132" s="59"/>
      <c r="K132" s="45"/>
      <c r="V132" s="7" t="str">
        <f t="shared" si="20"/>
        <v/>
      </c>
      <c r="W132" s="51" t="str">
        <f t="shared" si="21"/>
        <v/>
      </c>
      <c r="X132" s="51" t="str">
        <f t="shared" si="22"/>
        <v/>
      </c>
      <c r="Y132" s="52" t="str">
        <f t="shared" si="23"/>
        <v/>
      </c>
      <c r="Z132" s="52" t="str">
        <f t="shared" si="24"/>
        <v/>
      </c>
      <c r="AA132" s="53" t="str">
        <f>IFERROR(RANK(W132,$W$9:$W$243,1)+COUNTIF(W132:W$243,W132)-1,"")</f>
        <v/>
      </c>
      <c r="AB132" s="54" t="str">
        <f>IFERROR(RANK(X132,$X$9:$X$243,1)+COUNTIF(X132:X$243,X132)-1,"")</f>
        <v/>
      </c>
      <c r="AC132" s="53" t="str">
        <f>IFERROR(RANK(Y132,$Y$9:$Y$243,1)+COUNTIF(Y132:Y$243,Y132)-1,"")</f>
        <v/>
      </c>
      <c r="AD132" s="53" t="str">
        <f>IFERROR(RANK(Z132,$Z$9:$Z$243,1)+COUNTIF(Z132:Z$243,Z132)-1,"")</f>
        <v/>
      </c>
    </row>
    <row r="133" spans="2:30" x14ac:dyDescent="0.25">
      <c r="B133" s="56"/>
      <c r="C133" s="40"/>
      <c r="D133" s="40"/>
      <c r="E133" s="40"/>
      <c r="F133" s="41"/>
      <c r="G133" s="42"/>
      <c r="H133" s="42"/>
      <c r="I133" s="58"/>
      <c r="J133" s="59"/>
      <c r="K133" s="45"/>
      <c r="V133" s="7" t="str">
        <f t="shared" si="20"/>
        <v/>
      </c>
      <c r="W133" s="51" t="str">
        <f t="shared" si="21"/>
        <v/>
      </c>
      <c r="X133" s="51" t="str">
        <f t="shared" si="22"/>
        <v/>
      </c>
      <c r="Y133" s="52" t="str">
        <f t="shared" si="23"/>
        <v/>
      </c>
      <c r="Z133" s="52" t="str">
        <f t="shared" si="24"/>
        <v/>
      </c>
      <c r="AA133" s="53" t="str">
        <f>IFERROR(RANK(W133,$W$9:$W$243,1)+COUNTIF(W133:W$243,W133)-1,"")</f>
        <v/>
      </c>
      <c r="AB133" s="54" t="str">
        <f>IFERROR(RANK(X133,$X$9:$X$243,1)+COUNTIF(X133:X$243,X133)-1,"")</f>
        <v/>
      </c>
      <c r="AC133" s="53" t="str">
        <f>IFERROR(RANK(Y133,$Y$9:$Y$243,1)+COUNTIF(Y133:Y$243,Y133)-1,"")</f>
        <v/>
      </c>
      <c r="AD133" s="53" t="str">
        <f>IFERROR(RANK(Z133,$Z$9:$Z$243,1)+COUNTIF(Z133:Z$243,Z133)-1,"")</f>
        <v/>
      </c>
    </row>
    <row r="134" spans="2:30" x14ac:dyDescent="0.25">
      <c r="V134" s="7" t="str">
        <f t="shared" si="20"/>
        <v/>
      </c>
      <c r="W134" s="51" t="str">
        <f t="shared" si="21"/>
        <v/>
      </c>
      <c r="X134" s="51" t="str">
        <f t="shared" si="22"/>
        <v/>
      </c>
      <c r="Y134" s="52" t="str">
        <f t="shared" si="23"/>
        <v/>
      </c>
      <c r="Z134" s="52" t="str">
        <f t="shared" si="24"/>
        <v/>
      </c>
      <c r="AA134" s="53" t="str">
        <f>IFERROR(RANK(W134,$W$9:$W$243,1)+COUNTIF(W134:W$243,W134)-1,"")</f>
        <v/>
      </c>
      <c r="AB134" s="54" t="str">
        <f>IFERROR(RANK(X134,$X$9:$X$243,1)+COUNTIF(X134:X$243,X134)-1,"")</f>
        <v/>
      </c>
      <c r="AC134" s="53" t="str">
        <f>IFERROR(RANK(Y134,$Y$9:$Y$243,1)+COUNTIF(Y134:Y$243,Y134)-1,"")</f>
        <v/>
      </c>
      <c r="AD134" s="53" t="str">
        <f>IFERROR(RANK(Z134,$Z$9:$Z$243,1)+COUNTIF(Z134:Z$243,Z134)-1,"")</f>
        <v/>
      </c>
    </row>
    <row r="135" spans="2:30" x14ac:dyDescent="0.25">
      <c r="V135" s="7" t="str">
        <f t="shared" si="20"/>
        <v/>
      </c>
      <c r="W135" s="51" t="str">
        <f t="shared" si="21"/>
        <v/>
      </c>
      <c r="X135" s="51" t="str">
        <f t="shared" si="22"/>
        <v/>
      </c>
      <c r="Y135" s="52" t="str">
        <f t="shared" si="23"/>
        <v/>
      </c>
      <c r="Z135" s="52" t="str">
        <f t="shared" si="24"/>
        <v/>
      </c>
      <c r="AA135" s="53" t="str">
        <f>IFERROR(RANK(W135,$W$9:$W$243,1)+COUNTIF(W135:W$243,W135)-1,"")</f>
        <v/>
      </c>
      <c r="AB135" s="54" t="str">
        <f>IFERROR(RANK(X135,$X$9:$X$243,1)+COUNTIF(X135:X$243,X135)-1,"")</f>
        <v/>
      </c>
      <c r="AC135" s="53" t="str">
        <f>IFERROR(RANK(Y135,$Y$9:$Y$243,1)+COUNTIF(Y135:Y$243,Y135)-1,"")</f>
        <v/>
      </c>
      <c r="AD135" s="53" t="str">
        <f>IFERROR(RANK(Z135,$Z$9:$Z$243,1)+COUNTIF(Z135:Z$243,Z135)-1,"")</f>
        <v/>
      </c>
    </row>
    <row r="136" spans="2:30" x14ac:dyDescent="0.25">
      <c r="V136" s="7" t="str">
        <f t="shared" si="20"/>
        <v/>
      </c>
      <c r="W136" s="51" t="str">
        <f t="shared" si="21"/>
        <v/>
      </c>
      <c r="X136" s="51" t="str">
        <f t="shared" si="22"/>
        <v/>
      </c>
      <c r="Y136" s="52" t="str">
        <f t="shared" si="23"/>
        <v/>
      </c>
      <c r="Z136" s="52" t="str">
        <f t="shared" si="24"/>
        <v/>
      </c>
      <c r="AA136" s="53" t="str">
        <f>IFERROR(RANK(W136,$W$9:$W$243,1)+COUNTIF(W136:W$243,W136)-1,"")</f>
        <v/>
      </c>
      <c r="AB136" s="54" t="str">
        <f>IFERROR(RANK(X136,$X$9:$X$243,1)+COUNTIF(X136:X$243,X136)-1,"")</f>
        <v/>
      </c>
      <c r="AC136" s="53" t="str">
        <f>IFERROR(RANK(Y136,$Y$9:$Y$243,1)+COUNTIF(Y136:Y$243,Y136)-1,"")</f>
        <v/>
      </c>
      <c r="AD136" s="53" t="str">
        <f>IFERROR(RANK(Z136,$Z$9:$Z$243,1)+COUNTIF(Z136:Z$243,Z136)-1,"")</f>
        <v/>
      </c>
    </row>
    <row r="137" spans="2:30" x14ac:dyDescent="0.25">
      <c r="V137" s="7" t="str">
        <f t="shared" si="20"/>
        <v/>
      </c>
      <c r="W137" s="51" t="str">
        <f t="shared" si="21"/>
        <v/>
      </c>
      <c r="X137" s="51" t="str">
        <f t="shared" si="22"/>
        <v/>
      </c>
      <c r="Y137" s="52" t="str">
        <f t="shared" si="23"/>
        <v/>
      </c>
      <c r="Z137" s="52" t="str">
        <f t="shared" si="24"/>
        <v/>
      </c>
      <c r="AA137" s="53" t="str">
        <f>IFERROR(RANK(W137,$W$9:$W$243,1)+COUNTIF(W137:W$243,W137)-1,"")</f>
        <v/>
      </c>
      <c r="AB137" s="54" t="str">
        <f>IFERROR(RANK(X137,$X$9:$X$243,1)+COUNTIF(X137:X$243,X137)-1,"")</f>
        <v/>
      </c>
      <c r="AC137" s="53" t="str">
        <f>IFERROR(RANK(Y137,$Y$9:$Y$243,1)+COUNTIF(Y137:Y$243,Y137)-1,"")</f>
        <v/>
      </c>
      <c r="AD137" s="53" t="str">
        <f>IFERROR(RANK(Z137,$Z$9:$Z$243,1)+COUNTIF(Z137:Z$243,Z137)-1,"")</f>
        <v/>
      </c>
    </row>
    <row r="138" spans="2:30" x14ac:dyDescent="0.25">
      <c r="V138" s="7" t="str">
        <f t="shared" si="20"/>
        <v/>
      </c>
      <c r="W138" s="51" t="str">
        <f t="shared" si="21"/>
        <v/>
      </c>
      <c r="X138" s="51" t="str">
        <f t="shared" si="22"/>
        <v/>
      </c>
      <c r="Y138" s="52" t="str">
        <f t="shared" si="23"/>
        <v/>
      </c>
      <c r="Z138" s="52" t="str">
        <f t="shared" si="24"/>
        <v/>
      </c>
      <c r="AA138" s="53" t="str">
        <f>IFERROR(RANK(W138,$W$9:$W$243,1)+COUNTIF(W138:W$243,W138)-1,"")</f>
        <v/>
      </c>
      <c r="AB138" s="54" t="str">
        <f>IFERROR(RANK(X138,$X$9:$X$243,1)+COUNTIF(X138:X$243,X138)-1,"")</f>
        <v/>
      </c>
      <c r="AC138" s="53" t="str">
        <f>IFERROR(RANK(Y138,$Y$9:$Y$243,1)+COUNTIF(Y138:Y$243,Y138)-1,"")</f>
        <v/>
      </c>
      <c r="AD138" s="53" t="str">
        <f>IFERROR(RANK(Z138,$Z$9:$Z$243,1)+COUNTIF(Z138:Z$243,Z138)-1,"")</f>
        <v/>
      </c>
    </row>
    <row r="139" spans="2:30" x14ac:dyDescent="0.25">
      <c r="V139" s="7" t="str">
        <f t="shared" si="20"/>
        <v/>
      </c>
      <c r="W139" s="51" t="str">
        <f t="shared" si="21"/>
        <v/>
      </c>
      <c r="X139" s="51" t="str">
        <f t="shared" si="22"/>
        <v/>
      </c>
      <c r="Y139" s="52" t="str">
        <f t="shared" si="23"/>
        <v/>
      </c>
      <c r="Z139" s="52" t="str">
        <f t="shared" si="24"/>
        <v/>
      </c>
      <c r="AA139" s="53" t="str">
        <f>IFERROR(RANK(W139,$W$9:$W$243,1)+COUNTIF(W139:W$243,W139)-1,"")</f>
        <v/>
      </c>
      <c r="AB139" s="54" t="str">
        <f>IFERROR(RANK(X139,$X$9:$X$243,1)+COUNTIF(X139:X$243,X139)-1,"")</f>
        <v/>
      </c>
      <c r="AC139" s="53" t="str">
        <f>IFERROR(RANK(Y139,$Y$9:$Y$243,1)+COUNTIF(Y139:Y$243,Y139)-1,"")</f>
        <v/>
      </c>
      <c r="AD139" s="53" t="str">
        <f>IFERROR(RANK(Z139,$Z$9:$Z$243,1)+COUNTIF(Z139:Z$243,Z139)-1,"")</f>
        <v/>
      </c>
    </row>
    <row r="140" spans="2:30" x14ac:dyDescent="0.25">
      <c r="V140" s="7" t="str">
        <f t="shared" si="20"/>
        <v/>
      </c>
      <c r="W140" s="51" t="str">
        <f t="shared" si="21"/>
        <v/>
      </c>
      <c r="X140" s="51" t="str">
        <f t="shared" si="22"/>
        <v/>
      </c>
      <c r="Y140" s="52" t="str">
        <f t="shared" si="23"/>
        <v/>
      </c>
      <c r="Z140" s="52" t="str">
        <f t="shared" si="24"/>
        <v/>
      </c>
      <c r="AA140" s="53" t="str">
        <f>IFERROR(RANK(W140,$W$9:$W$243,1)+COUNTIF(W140:W$243,W140)-1,"")</f>
        <v/>
      </c>
      <c r="AB140" s="54" t="str">
        <f>IFERROR(RANK(X140,$X$9:$X$243,1)+COUNTIF(X140:X$243,X140)-1,"")</f>
        <v/>
      </c>
      <c r="AC140" s="53" t="str">
        <f>IFERROR(RANK(Y140,$Y$9:$Y$243,1)+COUNTIF(Y140:Y$243,Y140)-1,"")</f>
        <v/>
      </c>
      <c r="AD140" s="53" t="str">
        <f>IFERROR(RANK(Z140,$Z$9:$Z$243,1)+COUNTIF(Z140:Z$243,Z140)-1,"")</f>
        <v/>
      </c>
    </row>
    <row r="141" spans="2:30" x14ac:dyDescent="0.25">
      <c r="V141" s="7"/>
      <c r="W141" s="51"/>
      <c r="X141" s="51"/>
      <c r="Y141" s="52"/>
      <c r="Z141" s="52"/>
      <c r="AA141" s="53"/>
      <c r="AB141" s="54"/>
      <c r="AC141" s="53"/>
      <c r="AD141" s="53"/>
    </row>
    <row r="142" spans="2:30" x14ac:dyDescent="0.25">
      <c r="V142" s="7"/>
      <c r="W142" s="51"/>
      <c r="X142" s="51"/>
      <c r="Y142" s="52"/>
      <c r="Z142" s="52"/>
      <c r="AA142" s="53"/>
      <c r="AB142" s="54"/>
      <c r="AC142" s="53"/>
      <c r="AD142" s="53"/>
    </row>
    <row r="143" spans="2:30" x14ac:dyDescent="0.25">
      <c r="V143" s="7"/>
      <c r="W143" s="51"/>
      <c r="X143" s="51"/>
      <c r="Y143" s="52"/>
      <c r="Z143" s="52"/>
      <c r="AA143" s="53"/>
      <c r="AB143" s="54"/>
      <c r="AC143" s="53"/>
      <c r="AD143" s="53"/>
    </row>
    <row r="144" spans="2:30" x14ac:dyDescent="0.25">
      <c r="V144" s="7"/>
      <c r="W144" s="51"/>
      <c r="X144" s="51"/>
      <c r="Y144" s="52"/>
      <c r="Z144" s="52"/>
      <c r="AA144" s="53"/>
      <c r="AB144" s="54"/>
      <c r="AC144" s="53"/>
      <c r="AD144" s="53"/>
    </row>
    <row r="145" spans="22:30" x14ac:dyDescent="0.25">
      <c r="V145" s="7"/>
      <c r="W145" s="51"/>
      <c r="X145" s="51"/>
      <c r="Y145" s="52"/>
      <c r="Z145" s="52"/>
      <c r="AA145" s="53"/>
      <c r="AB145" s="54"/>
      <c r="AC145" s="53"/>
      <c r="AD145" s="53"/>
    </row>
    <row r="146" spans="22:30" x14ac:dyDescent="0.25">
      <c r="V146" s="7"/>
      <c r="W146" s="51"/>
      <c r="X146" s="51"/>
      <c r="Y146" s="52"/>
      <c r="Z146" s="52"/>
      <c r="AA146" s="53"/>
      <c r="AB146" s="54"/>
      <c r="AC146" s="53"/>
      <c r="AD146" s="53"/>
    </row>
    <row r="147" spans="22:30" x14ac:dyDescent="0.25">
      <c r="V147" s="7" t="str">
        <f t="shared" ref="V147:V152" si="25">IF(ISTEXT(B134),B134,"")</f>
        <v/>
      </c>
      <c r="W147" s="51" t="str">
        <f t="shared" ref="W147:W152" si="26">IF(ISTEXT(B134),H134,"")</f>
        <v/>
      </c>
      <c r="X147" s="51" t="str">
        <f t="shared" ref="X147:X152" si="27">IF(ISTEXT(B134),K134,"")</f>
        <v/>
      </c>
      <c r="Y147" s="52" t="str">
        <f t="shared" ref="Y147:Y152" si="28">IF(ISTEXT(B134),I134,"")</f>
        <v/>
      </c>
      <c r="Z147" s="52" t="str">
        <f t="shared" ref="Z147:Z152" si="29">IF(ISTEXT(B134),J134,"")</f>
        <v/>
      </c>
      <c r="AA147" s="53" t="str">
        <f>IFERROR(RANK(W147,$W$9:$W$243,1)+COUNTIF(W147:W$243,W147)-1,"")</f>
        <v/>
      </c>
      <c r="AB147" s="54" t="str">
        <f>IFERROR(RANK(X147,$X$9:$X$243,1)+COUNTIF(X147:X$243,X147)-1,"")</f>
        <v/>
      </c>
      <c r="AC147" s="53" t="str">
        <f>IFERROR(RANK(Y147,$Y$9:$Y$243,1)+COUNTIF(Y147:Y$243,Y147)-1,"")</f>
        <v/>
      </c>
      <c r="AD147" s="53" t="str">
        <f>IFERROR(RANK(Z147,$Z$9:$Z$243,1)+COUNTIF(Z147:Z$243,Z147)-1,"")</f>
        <v/>
      </c>
    </row>
    <row r="148" spans="22:30" x14ac:dyDescent="0.25">
      <c r="V148" s="7" t="str">
        <f t="shared" si="25"/>
        <v/>
      </c>
      <c r="W148" s="51" t="str">
        <f t="shared" si="26"/>
        <v/>
      </c>
      <c r="X148" s="51" t="str">
        <f t="shared" si="27"/>
        <v/>
      </c>
      <c r="Y148" s="52" t="str">
        <f t="shared" si="28"/>
        <v/>
      </c>
      <c r="Z148" s="52" t="str">
        <f t="shared" si="29"/>
        <v/>
      </c>
      <c r="AA148" s="53" t="str">
        <f>IFERROR(RANK(W148,$W$9:$W$243,1)+COUNTIF(W148:W$243,W148)-1,"")</f>
        <v/>
      </c>
      <c r="AB148" s="54" t="str">
        <f>IFERROR(RANK(X148,$X$9:$X$243,1)+COUNTIF(X148:X$243,X148)-1,"")</f>
        <v/>
      </c>
      <c r="AC148" s="53" t="str">
        <f>IFERROR(RANK(Y148,$Y$9:$Y$243,1)+COUNTIF(Y148:Y$243,Y148)-1,"")</f>
        <v/>
      </c>
      <c r="AD148" s="53" t="str">
        <f>IFERROR(RANK(Z148,$Z$9:$Z$243,1)+COUNTIF(Z148:Z$243,Z148)-1,"")</f>
        <v/>
      </c>
    </row>
    <row r="149" spans="22:30" x14ac:dyDescent="0.25">
      <c r="V149" s="7" t="str">
        <f t="shared" si="25"/>
        <v/>
      </c>
      <c r="W149" s="51" t="str">
        <f t="shared" si="26"/>
        <v/>
      </c>
      <c r="X149" s="51" t="str">
        <f t="shared" si="27"/>
        <v/>
      </c>
      <c r="Y149" s="52" t="str">
        <f t="shared" si="28"/>
        <v/>
      </c>
      <c r="Z149" s="52" t="str">
        <f t="shared" si="29"/>
        <v/>
      </c>
      <c r="AA149" s="53" t="str">
        <f>IFERROR(RANK(W149,$W$9:$W$243,1)+COUNTIF(W149:W$243,W149)-1,"")</f>
        <v/>
      </c>
      <c r="AB149" s="54" t="str">
        <f>IFERROR(RANK(X149,$X$9:$X$243,1)+COUNTIF(X149:X$243,X149)-1,"")</f>
        <v/>
      </c>
      <c r="AC149" s="53" t="str">
        <f>IFERROR(RANK(Y149,$Y$9:$Y$243,1)+COUNTIF(Y149:Y$243,Y149)-1,"")</f>
        <v/>
      </c>
      <c r="AD149" s="53" t="str">
        <f>IFERROR(RANK(Z149,$Z$9:$Z$243,1)+COUNTIF(Z149:Z$243,Z149)-1,"")</f>
        <v/>
      </c>
    </row>
    <row r="150" spans="22:30" x14ac:dyDescent="0.25">
      <c r="V150" s="7" t="str">
        <f t="shared" si="25"/>
        <v/>
      </c>
      <c r="W150" s="51" t="str">
        <f t="shared" si="26"/>
        <v/>
      </c>
      <c r="X150" s="51" t="str">
        <f t="shared" si="27"/>
        <v/>
      </c>
      <c r="Y150" s="52" t="str">
        <f t="shared" si="28"/>
        <v/>
      </c>
      <c r="Z150" s="52" t="str">
        <f t="shared" si="29"/>
        <v/>
      </c>
      <c r="AA150" s="53" t="str">
        <f>IFERROR(RANK(W150,$W$9:$W$243,1)+COUNTIF(W150:W$243,W150)-1,"")</f>
        <v/>
      </c>
      <c r="AB150" s="54" t="str">
        <f>IFERROR(RANK(X150,$X$9:$X$243,1)+COUNTIF(X150:X$243,X150)-1,"")</f>
        <v/>
      </c>
      <c r="AC150" s="53" t="str">
        <f>IFERROR(RANK(Y150,$Y$9:$Y$243,1)+COUNTIF(Y150:Y$243,Y150)-1,"")</f>
        <v/>
      </c>
      <c r="AD150" s="53" t="str">
        <f>IFERROR(RANK(Z150,$Z$9:$Z$243,1)+COUNTIF(Z150:Z$243,Z150)-1,"")</f>
        <v/>
      </c>
    </row>
    <row r="151" spans="22:30" x14ac:dyDescent="0.25">
      <c r="V151" s="7" t="str">
        <f t="shared" si="25"/>
        <v/>
      </c>
      <c r="W151" s="51" t="str">
        <f t="shared" si="26"/>
        <v/>
      </c>
      <c r="X151" s="51" t="str">
        <f t="shared" si="27"/>
        <v/>
      </c>
      <c r="Y151" s="52" t="str">
        <f t="shared" si="28"/>
        <v/>
      </c>
      <c r="Z151" s="52" t="str">
        <f t="shared" si="29"/>
        <v/>
      </c>
      <c r="AA151" s="53" t="str">
        <f>IFERROR(RANK(W151,$W$9:$W$243,1)+COUNTIF(W151:W$243,W151)-1,"")</f>
        <v/>
      </c>
      <c r="AB151" s="54" t="str">
        <f>IFERROR(RANK(X151,$X$9:$X$243,1)+COUNTIF(X151:X$243,X151)-1,"")</f>
        <v/>
      </c>
      <c r="AC151" s="53" t="str">
        <f>IFERROR(RANK(Y151,$Y$9:$Y$243,1)+COUNTIF(Y151:Y$243,Y151)-1,"")</f>
        <v/>
      </c>
      <c r="AD151" s="53" t="str">
        <f>IFERROR(RANK(Z151,$Z$9:$Z$243,1)+COUNTIF(Z151:Z$243,Z151)-1,"")</f>
        <v/>
      </c>
    </row>
    <row r="152" spans="22:30" x14ac:dyDescent="0.25">
      <c r="V152" s="7" t="str">
        <f t="shared" si="25"/>
        <v/>
      </c>
      <c r="W152" s="51" t="str">
        <f t="shared" si="26"/>
        <v/>
      </c>
      <c r="X152" s="51" t="str">
        <f t="shared" si="27"/>
        <v/>
      </c>
      <c r="Y152" s="52" t="str">
        <f t="shared" si="28"/>
        <v/>
      </c>
      <c r="Z152" s="52" t="str">
        <f t="shared" si="29"/>
        <v/>
      </c>
      <c r="AA152" s="53" t="str">
        <f>IFERROR(RANK(W152,$W$9:$W$243,1)+COUNTIF(W152:W$243,W152)-1,"")</f>
        <v/>
      </c>
      <c r="AB152" s="54" t="str">
        <f>IFERROR(RANK(X152,$X$9:$X$243,1)+COUNTIF(X152:X$243,X152)-1,"")</f>
        <v/>
      </c>
      <c r="AC152" s="53" t="str">
        <f>IFERROR(RANK(Y152,$Y$9:$Y$243,1)+COUNTIF(Y152:Y$243,Y152)-1,"")</f>
        <v/>
      </c>
      <c r="AD152" s="53" t="str">
        <f>IFERROR(RANK(Z152,$Z$9:$Z$243,1)+COUNTIF(Z152:Z$243,Z152)-1,"")</f>
        <v/>
      </c>
    </row>
    <row r="153" spans="22:30" x14ac:dyDescent="0.25">
      <c r="V153" s="7"/>
      <c r="W153" s="51"/>
      <c r="X153" s="51"/>
      <c r="Y153" s="52"/>
      <c r="Z153" s="52"/>
      <c r="AA153" s="53"/>
      <c r="AB153" s="54"/>
      <c r="AC153" s="53"/>
      <c r="AD153" s="53"/>
    </row>
    <row r="154" spans="22:30" x14ac:dyDescent="0.25">
      <c r="V154" s="7"/>
      <c r="W154" s="51"/>
      <c r="X154" s="51"/>
      <c r="Y154" s="52"/>
      <c r="Z154" s="52"/>
      <c r="AA154" s="53"/>
      <c r="AB154" s="54"/>
      <c r="AC154" s="53"/>
      <c r="AD154" s="53"/>
    </row>
    <row r="155" spans="22:30" x14ac:dyDescent="0.25">
      <c r="V155" s="7"/>
      <c r="W155" s="51"/>
      <c r="X155" s="51"/>
      <c r="Y155" s="52"/>
      <c r="Z155" s="52"/>
      <c r="AA155" s="53"/>
      <c r="AB155" s="54"/>
      <c r="AC155" s="53"/>
      <c r="AD155" s="53"/>
    </row>
    <row r="156" spans="22:30" x14ac:dyDescent="0.25">
      <c r="V156" s="7"/>
      <c r="W156" s="51"/>
      <c r="X156" s="51"/>
      <c r="Y156" s="52"/>
      <c r="Z156" s="52"/>
      <c r="AA156" s="53"/>
      <c r="AB156" s="54"/>
      <c r="AC156" s="53"/>
      <c r="AD156" s="53"/>
    </row>
    <row r="157" spans="22:30" x14ac:dyDescent="0.25">
      <c r="V157" s="7"/>
      <c r="W157" s="51"/>
      <c r="X157" s="51"/>
      <c r="Y157" s="52"/>
      <c r="Z157" s="52"/>
      <c r="AA157" s="53"/>
      <c r="AB157" s="54"/>
      <c r="AC157" s="53"/>
      <c r="AD157" s="53"/>
    </row>
    <row r="158" spans="22:30" x14ac:dyDescent="0.25">
      <c r="V158" s="7"/>
      <c r="W158" s="51"/>
      <c r="X158" s="51"/>
      <c r="Y158" s="52"/>
      <c r="Z158" s="52"/>
      <c r="AA158" s="53"/>
      <c r="AB158" s="54"/>
      <c r="AC158" s="53"/>
      <c r="AD158" s="53"/>
    </row>
    <row r="159" spans="22:30" x14ac:dyDescent="0.25">
      <c r="V159" s="7"/>
      <c r="W159" s="51"/>
      <c r="X159" s="51"/>
      <c r="Y159" s="52"/>
      <c r="Z159" s="52"/>
      <c r="AA159" s="53"/>
      <c r="AB159" s="54"/>
      <c r="AC159" s="53"/>
      <c r="AD159" s="53"/>
    </row>
    <row r="160" spans="22:30" x14ac:dyDescent="0.25">
      <c r="V160" s="7"/>
      <c r="W160" s="51"/>
      <c r="X160" s="51"/>
      <c r="Y160" s="52"/>
      <c r="Z160" s="52"/>
      <c r="AA160" s="53"/>
      <c r="AB160" s="54"/>
      <c r="AC160" s="53"/>
      <c r="AD160" s="53"/>
    </row>
    <row r="161" spans="22:30" x14ac:dyDescent="0.25">
      <c r="V161" s="7"/>
      <c r="W161" s="51"/>
      <c r="X161" s="51"/>
      <c r="Y161" s="52"/>
      <c r="Z161" s="52"/>
      <c r="AA161" s="53"/>
      <c r="AB161" s="54"/>
      <c r="AC161" s="53"/>
      <c r="AD161" s="53"/>
    </row>
    <row r="162" spans="22:30" x14ac:dyDescent="0.25">
      <c r="V162" s="7"/>
      <c r="W162" s="51"/>
      <c r="X162" s="51"/>
      <c r="Y162" s="52"/>
      <c r="Z162" s="52"/>
      <c r="AA162" s="53"/>
      <c r="AB162" s="54"/>
      <c r="AC162" s="53"/>
      <c r="AD162" s="53"/>
    </row>
    <row r="163" spans="22:30" x14ac:dyDescent="0.25">
      <c r="V163" s="7"/>
      <c r="W163" s="51"/>
      <c r="X163" s="51"/>
      <c r="Y163" s="52"/>
      <c r="Z163" s="52"/>
      <c r="AA163" s="53"/>
      <c r="AB163" s="54"/>
      <c r="AC163" s="53"/>
      <c r="AD163" s="53"/>
    </row>
    <row r="164" spans="22:30" x14ac:dyDescent="0.25">
      <c r="V164" s="7"/>
      <c r="W164" s="51"/>
      <c r="X164" s="51"/>
      <c r="Y164" s="52"/>
      <c r="Z164" s="52"/>
      <c r="AA164" s="53"/>
      <c r="AB164" s="54"/>
      <c r="AC164" s="53"/>
      <c r="AD164" s="53"/>
    </row>
    <row r="165" spans="22:30" x14ac:dyDescent="0.25">
      <c r="V165" s="7"/>
      <c r="W165" s="51"/>
      <c r="X165" s="51"/>
      <c r="Y165" s="52"/>
      <c r="Z165" s="52"/>
      <c r="AA165" s="53"/>
      <c r="AB165" s="54"/>
      <c r="AC165" s="53"/>
      <c r="AD165" s="53"/>
    </row>
    <row r="166" spans="22:30" x14ac:dyDescent="0.25">
      <c r="V166" s="7"/>
      <c r="W166" s="51"/>
      <c r="X166" s="51"/>
      <c r="Y166" s="52"/>
      <c r="Z166" s="52"/>
      <c r="AA166" s="53"/>
      <c r="AB166" s="54"/>
      <c r="AC166" s="53"/>
      <c r="AD166" s="53"/>
    </row>
    <row r="167" spans="22:30" x14ac:dyDescent="0.25">
      <c r="V167" s="7"/>
      <c r="W167" s="51"/>
      <c r="X167" s="51"/>
      <c r="Y167" s="52"/>
      <c r="Z167" s="52"/>
      <c r="AA167" s="53"/>
      <c r="AB167" s="54"/>
      <c r="AC167" s="53"/>
      <c r="AD167" s="53"/>
    </row>
    <row r="168" spans="22:30" x14ac:dyDescent="0.25">
      <c r="V168" s="7"/>
      <c r="W168" s="51"/>
      <c r="X168" s="51"/>
      <c r="Y168" s="52"/>
      <c r="Z168" s="52"/>
      <c r="AA168" s="53"/>
      <c r="AB168" s="54"/>
      <c r="AC168" s="53"/>
      <c r="AD168" s="53"/>
    </row>
    <row r="169" spans="22:30" x14ac:dyDescent="0.25">
      <c r="V169" s="7"/>
      <c r="W169" s="51"/>
      <c r="X169" s="51"/>
      <c r="Y169" s="52"/>
      <c r="Z169" s="52"/>
      <c r="AA169" s="53"/>
      <c r="AB169" s="54"/>
      <c r="AC169" s="53"/>
      <c r="AD169" s="53"/>
    </row>
    <row r="170" spans="22:30" x14ac:dyDescent="0.25">
      <c r="V170" s="7"/>
      <c r="W170" s="51"/>
      <c r="X170" s="51"/>
      <c r="Y170" s="52"/>
      <c r="Z170" s="52"/>
      <c r="AA170" s="53"/>
      <c r="AB170" s="54"/>
      <c r="AC170" s="53"/>
      <c r="AD170" s="53"/>
    </row>
    <row r="171" spans="22:30" x14ac:dyDescent="0.25">
      <c r="V171" s="7"/>
      <c r="W171" s="51"/>
      <c r="X171" s="51"/>
      <c r="Y171" s="52"/>
      <c r="Z171" s="52"/>
      <c r="AA171" s="53"/>
      <c r="AB171" s="54"/>
      <c r="AC171" s="53"/>
      <c r="AD171" s="53"/>
    </row>
    <row r="172" spans="22:30" x14ac:dyDescent="0.25">
      <c r="V172" s="7"/>
      <c r="W172" s="51"/>
      <c r="X172" s="51"/>
      <c r="Y172" s="52"/>
      <c r="Z172" s="52"/>
      <c r="AA172" s="53"/>
      <c r="AB172" s="54"/>
      <c r="AC172" s="53"/>
      <c r="AD172" s="53"/>
    </row>
    <row r="173" spans="22:30" x14ac:dyDescent="0.25">
      <c r="V173" s="7"/>
      <c r="W173" s="51"/>
      <c r="X173" s="51"/>
      <c r="Y173" s="52"/>
      <c r="Z173" s="52"/>
      <c r="AA173" s="53"/>
      <c r="AB173" s="54"/>
      <c r="AC173" s="53"/>
      <c r="AD173" s="53"/>
    </row>
    <row r="174" spans="22:30" x14ac:dyDescent="0.25">
      <c r="V174" s="7"/>
      <c r="W174" s="51"/>
      <c r="X174" s="51"/>
      <c r="Y174" s="52"/>
      <c r="Z174" s="52"/>
      <c r="AA174" s="53"/>
      <c r="AB174" s="54"/>
      <c r="AC174" s="53"/>
      <c r="AD174" s="53"/>
    </row>
    <row r="175" spans="22:30" x14ac:dyDescent="0.25">
      <c r="V175" s="7"/>
      <c r="W175" s="51"/>
      <c r="X175" s="51"/>
      <c r="Y175" s="52"/>
      <c r="Z175" s="52"/>
      <c r="AA175" s="53"/>
      <c r="AB175" s="54"/>
      <c r="AC175" s="53"/>
      <c r="AD175" s="53"/>
    </row>
    <row r="176" spans="22:30" x14ac:dyDescent="0.25">
      <c r="V176" s="7"/>
      <c r="W176" s="51"/>
      <c r="X176" s="51"/>
      <c r="Y176" s="52"/>
      <c r="Z176" s="52"/>
      <c r="AA176" s="53"/>
      <c r="AB176" s="54"/>
      <c r="AC176" s="53"/>
      <c r="AD176" s="53"/>
    </row>
    <row r="177" spans="22:30" x14ac:dyDescent="0.25">
      <c r="V177" s="7"/>
      <c r="W177" s="51"/>
      <c r="X177" s="51"/>
      <c r="Y177" s="52"/>
      <c r="Z177" s="52"/>
      <c r="AA177" s="53"/>
      <c r="AB177" s="54"/>
      <c r="AC177" s="53"/>
      <c r="AD177" s="53"/>
    </row>
    <row r="178" spans="22:30" x14ac:dyDescent="0.25">
      <c r="V178" s="7"/>
      <c r="W178" s="51"/>
      <c r="X178" s="51"/>
      <c r="Y178" s="52"/>
      <c r="Z178" s="52"/>
      <c r="AA178" s="53"/>
      <c r="AB178" s="54"/>
      <c r="AC178" s="53"/>
      <c r="AD178" s="53"/>
    </row>
    <row r="179" spans="22:30" x14ac:dyDescent="0.25">
      <c r="V179" s="7"/>
      <c r="W179" s="51"/>
      <c r="X179" s="51"/>
      <c r="Y179" s="52"/>
      <c r="Z179" s="52"/>
      <c r="AA179" s="53"/>
      <c r="AB179" s="54"/>
      <c r="AC179" s="53"/>
      <c r="AD179" s="53"/>
    </row>
    <row r="180" spans="22:30" x14ac:dyDescent="0.25">
      <c r="V180" s="7"/>
      <c r="W180" s="51"/>
      <c r="X180" s="51"/>
      <c r="Y180" s="52"/>
      <c r="Z180" s="52"/>
      <c r="AA180" s="53"/>
      <c r="AB180" s="54"/>
      <c r="AC180" s="53"/>
      <c r="AD180" s="53"/>
    </row>
    <row r="181" spans="22:30" x14ac:dyDescent="0.25">
      <c r="V181" s="7"/>
      <c r="W181" s="51"/>
      <c r="X181" s="51"/>
      <c r="Y181" s="52"/>
      <c r="Z181" s="52"/>
      <c r="AA181" s="53"/>
      <c r="AB181" s="54"/>
      <c r="AC181" s="53"/>
      <c r="AD181" s="53"/>
    </row>
    <row r="182" spans="22:30" x14ac:dyDescent="0.25">
      <c r="V182" s="7"/>
      <c r="W182" s="51"/>
      <c r="X182" s="51"/>
      <c r="Y182" s="52"/>
      <c r="Z182" s="52"/>
      <c r="AA182" s="53"/>
      <c r="AB182" s="54"/>
      <c r="AC182" s="53"/>
      <c r="AD182" s="53"/>
    </row>
    <row r="183" spans="22:30" x14ac:dyDescent="0.25">
      <c r="V183" s="7"/>
      <c r="W183" s="51"/>
      <c r="X183" s="51"/>
      <c r="Y183" s="52"/>
      <c r="Z183" s="52"/>
      <c r="AA183" s="53"/>
      <c r="AB183" s="54"/>
      <c r="AC183" s="53"/>
      <c r="AD183" s="53"/>
    </row>
    <row r="184" spans="22:30" x14ac:dyDescent="0.25">
      <c r="V184" s="7"/>
      <c r="W184" s="51"/>
      <c r="X184" s="51"/>
      <c r="Y184" s="52"/>
      <c r="Z184" s="52"/>
      <c r="AA184" s="53"/>
      <c r="AB184" s="54"/>
      <c r="AC184" s="53"/>
      <c r="AD184" s="53"/>
    </row>
    <row r="185" spans="22:30" x14ac:dyDescent="0.25">
      <c r="V185" s="7"/>
      <c r="W185" s="51"/>
      <c r="X185" s="51"/>
      <c r="Y185" s="52"/>
      <c r="Z185" s="52"/>
      <c r="AA185" s="53"/>
      <c r="AB185" s="54"/>
      <c r="AC185" s="53"/>
      <c r="AD185" s="53"/>
    </row>
    <row r="186" spans="22:30" x14ac:dyDescent="0.25">
      <c r="V186" s="7"/>
      <c r="W186" s="51"/>
      <c r="X186" s="51"/>
      <c r="Y186" s="52"/>
      <c r="Z186" s="52"/>
      <c r="AA186" s="53"/>
      <c r="AB186" s="54"/>
      <c r="AC186" s="53"/>
      <c r="AD186" s="53"/>
    </row>
    <row r="187" spans="22:30" x14ac:dyDescent="0.25">
      <c r="V187" s="7"/>
      <c r="W187" s="51"/>
      <c r="X187" s="51"/>
      <c r="Y187" s="52"/>
      <c r="Z187" s="52"/>
      <c r="AA187" s="53"/>
      <c r="AB187" s="54"/>
      <c r="AC187" s="53"/>
      <c r="AD187" s="53"/>
    </row>
    <row r="188" spans="22:30" x14ac:dyDescent="0.25">
      <c r="V188" s="7"/>
      <c r="W188" s="51"/>
      <c r="X188" s="51"/>
      <c r="Y188" s="52"/>
      <c r="Z188" s="52"/>
      <c r="AA188" s="53"/>
      <c r="AB188" s="54"/>
      <c r="AC188" s="53"/>
      <c r="AD188" s="53"/>
    </row>
    <row r="189" spans="22:30" x14ac:dyDescent="0.25">
      <c r="V189" s="7"/>
      <c r="W189" s="51"/>
      <c r="X189" s="51"/>
      <c r="Y189" s="52"/>
      <c r="Z189" s="52"/>
      <c r="AA189" s="53"/>
      <c r="AB189" s="54"/>
      <c r="AC189" s="53"/>
      <c r="AD189" s="53"/>
    </row>
    <row r="190" spans="22:30" x14ac:dyDescent="0.25">
      <c r="V190" s="7"/>
      <c r="W190" s="51"/>
      <c r="X190" s="51"/>
      <c r="Y190" s="52"/>
      <c r="Z190" s="52"/>
      <c r="AA190" s="53"/>
      <c r="AB190" s="54"/>
      <c r="AC190" s="53"/>
      <c r="AD190" s="53"/>
    </row>
    <row r="191" spans="22:30" x14ac:dyDescent="0.25">
      <c r="V191" s="7"/>
      <c r="W191" s="51"/>
      <c r="X191" s="51"/>
      <c r="Y191" s="52"/>
      <c r="Z191" s="52"/>
      <c r="AA191" s="53"/>
      <c r="AB191" s="54"/>
      <c r="AC191" s="53"/>
      <c r="AD191" s="53"/>
    </row>
    <row r="192" spans="22:30" x14ac:dyDescent="0.25">
      <c r="V192" s="7"/>
      <c r="W192" s="51"/>
      <c r="X192" s="51"/>
      <c r="Y192" s="52"/>
      <c r="Z192" s="52"/>
      <c r="AA192" s="53"/>
      <c r="AB192" s="54"/>
      <c r="AC192" s="53"/>
      <c r="AD192" s="53"/>
    </row>
    <row r="193" spans="22:30" x14ac:dyDescent="0.25">
      <c r="V193" s="7"/>
      <c r="W193" s="51"/>
      <c r="X193" s="51"/>
      <c r="Y193" s="52"/>
      <c r="Z193" s="52"/>
      <c r="AA193" s="53"/>
      <c r="AB193" s="54"/>
      <c r="AC193" s="53"/>
      <c r="AD193" s="53"/>
    </row>
    <row r="194" spans="22:30" x14ac:dyDescent="0.25">
      <c r="V194" s="7"/>
      <c r="W194" s="51"/>
      <c r="X194" s="51"/>
      <c r="Y194" s="52"/>
      <c r="Z194" s="52"/>
      <c r="AA194" s="53"/>
      <c r="AB194" s="54"/>
      <c r="AC194" s="53"/>
      <c r="AD194" s="53"/>
    </row>
    <row r="195" spans="22:30" x14ac:dyDescent="0.25">
      <c r="V195" s="7"/>
      <c r="W195" s="51"/>
      <c r="X195" s="51"/>
      <c r="Y195" s="52"/>
      <c r="Z195" s="52"/>
      <c r="AA195" s="53"/>
      <c r="AB195" s="54"/>
      <c r="AC195" s="53"/>
      <c r="AD195" s="53"/>
    </row>
    <row r="196" spans="22:30" x14ac:dyDescent="0.25">
      <c r="V196" s="7"/>
      <c r="W196" s="51"/>
      <c r="X196" s="51"/>
      <c r="Y196" s="52"/>
      <c r="Z196" s="52"/>
      <c r="AA196" s="53"/>
      <c r="AB196" s="54"/>
      <c r="AC196" s="53"/>
      <c r="AD196" s="53"/>
    </row>
    <row r="197" spans="22:30" x14ac:dyDescent="0.25">
      <c r="V197" s="7"/>
      <c r="W197" s="51"/>
      <c r="X197" s="51"/>
      <c r="Y197" s="52"/>
      <c r="Z197" s="52"/>
      <c r="AA197" s="53"/>
      <c r="AB197" s="54"/>
      <c r="AC197" s="53"/>
      <c r="AD197" s="53"/>
    </row>
    <row r="198" spans="22:30" x14ac:dyDescent="0.25">
      <c r="V198" s="7"/>
      <c r="W198" s="51"/>
      <c r="X198" s="51"/>
      <c r="Y198" s="52"/>
      <c r="Z198" s="52"/>
      <c r="AA198" s="53"/>
      <c r="AB198" s="54"/>
      <c r="AC198" s="53"/>
      <c r="AD198" s="53"/>
    </row>
    <row r="199" spans="22:30" x14ac:dyDescent="0.25">
      <c r="V199" s="7"/>
      <c r="W199" s="51"/>
      <c r="X199" s="51"/>
      <c r="Y199" s="52"/>
      <c r="Z199" s="52"/>
      <c r="AA199" s="53"/>
      <c r="AB199" s="54"/>
      <c r="AC199" s="53"/>
      <c r="AD199" s="53"/>
    </row>
    <row r="200" spans="22:30" x14ac:dyDescent="0.25">
      <c r="V200" s="7"/>
      <c r="W200" s="51"/>
      <c r="X200" s="51"/>
      <c r="Y200" s="52"/>
      <c r="Z200" s="52"/>
      <c r="AA200" s="53"/>
      <c r="AB200" s="54"/>
      <c r="AC200" s="53"/>
      <c r="AD200" s="53"/>
    </row>
    <row r="201" spans="22:30" x14ac:dyDescent="0.25">
      <c r="V201" s="7"/>
      <c r="W201" s="51"/>
      <c r="X201" s="51"/>
      <c r="Y201" s="52"/>
      <c r="Z201" s="52"/>
      <c r="AA201" s="53"/>
      <c r="AB201" s="54"/>
      <c r="AC201" s="53"/>
      <c r="AD201" s="53"/>
    </row>
    <row r="202" spans="22:30" x14ac:dyDescent="0.25">
      <c r="V202" s="7"/>
      <c r="W202" s="51"/>
      <c r="X202" s="51"/>
      <c r="Y202" s="52"/>
      <c r="Z202" s="52"/>
      <c r="AA202" s="53"/>
      <c r="AB202" s="54"/>
      <c r="AC202" s="53"/>
      <c r="AD202" s="53"/>
    </row>
    <row r="203" spans="22:30" x14ac:dyDescent="0.25">
      <c r="V203" s="7"/>
      <c r="W203" s="51"/>
      <c r="X203" s="51"/>
      <c r="Y203" s="52"/>
      <c r="Z203" s="52"/>
      <c r="AA203" s="53"/>
      <c r="AB203" s="54"/>
      <c r="AC203" s="53"/>
      <c r="AD203" s="53"/>
    </row>
    <row r="204" spans="22:30" x14ac:dyDescent="0.25">
      <c r="V204" s="7"/>
      <c r="W204" s="51"/>
      <c r="X204" s="51"/>
      <c r="Y204" s="52"/>
      <c r="Z204" s="52"/>
      <c r="AA204" s="53"/>
      <c r="AB204" s="54"/>
      <c r="AC204" s="53"/>
      <c r="AD204" s="53"/>
    </row>
    <row r="205" spans="22:30" x14ac:dyDescent="0.25">
      <c r="V205" s="7"/>
      <c r="W205" s="51"/>
      <c r="X205" s="51"/>
      <c r="Y205" s="52"/>
      <c r="Z205" s="52"/>
      <c r="AA205" s="53"/>
      <c r="AB205" s="54"/>
      <c r="AC205" s="53"/>
      <c r="AD205" s="53"/>
    </row>
    <row r="206" spans="22:30" x14ac:dyDescent="0.25">
      <c r="V206" s="7"/>
      <c r="W206" s="51"/>
      <c r="X206" s="51"/>
      <c r="Y206" s="52"/>
      <c r="Z206" s="52"/>
      <c r="AA206" s="53"/>
      <c r="AB206" s="54"/>
      <c r="AC206" s="53"/>
      <c r="AD206" s="53"/>
    </row>
    <row r="207" spans="22:30" x14ac:dyDescent="0.25">
      <c r="V207" s="7"/>
      <c r="W207" s="51"/>
      <c r="X207" s="51"/>
      <c r="Y207" s="52"/>
      <c r="Z207" s="52"/>
      <c r="AA207" s="53"/>
      <c r="AB207" s="54"/>
      <c r="AC207" s="53"/>
      <c r="AD207" s="53"/>
    </row>
    <row r="208" spans="22:30" x14ac:dyDescent="0.25">
      <c r="V208" s="7"/>
      <c r="W208" s="51"/>
      <c r="X208" s="51"/>
      <c r="Y208" s="52"/>
      <c r="Z208" s="52"/>
      <c r="AA208" s="53"/>
      <c r="AB208" s="54"/>
      <c r="AC208" s="53"/>
      <c r="AD208" s="53"/>
    </row>
    <row r="209" spans="22:30" x14ac:dyDescent="0.25">
      <c r="V209" s="7"/>
      <c r="W209" s="51"/>
      <c r="X209" s="51"/>
      <c r="Y209" s="52"/>
      <c r="Z209" s="52"/>
      <c r="AA209" s="53"/>
      <c r="AB209" s="54"/>
      <c r="AC209" s="53"/>
      <c r="AD209" s="53"/>
    </row>
    <row r="210" spans="22:30" x14ac:dyDescent="0.25">
      <c r="V210" s="7"/>
      <c r="W210" s="51"/>
      <c r="X210" s="51"/>
      <c r="Y210" s="52"/>
      <c r="Z210" s="52"/>
      <c r="AA210" s="53"/>
      <c r="AB210" s="54"/>
      <c r="AC210" s="53"/>
      <c r="AD210" s="53"/>
    </row>
    <row r="211" spans="22:30" x14ac:dyDescent="0.25">
      <c r="V211" s="7"/>
      <c r="W211" s="51"/>
      <c r="X211" s="51"/>
      <c r="Y211" s="52"/>
      <c r="Z211" s="52"/>
      <c r="AA211" s="53"/>
      <c r="AB211" s="54"/>
      <c r="AC211" s="53"/>
      <c r="AD211" s="53"/>
    </row>
    <row r="212" spans="22:30" x14ac:dyDescent="0.25">
      <c r="V212" s="7"/>
      <c r="W212" s="51"/>
      <c r="X212" s="51"/>
      <c r="Y212" s="52"/>
      <c r="Z212" s="52"/>
      <c r="AA212" s="53"/>
      <c r="AB212" s="54"/>
      <c r="AC212" s="53"/>
      <c r="AD212" s="53"/>
    </row>
    <row r="213" spans="22:30" x14ac:dyDescent="0.25">
      <c r="V213" s="7"/>
      <c r="W213" s="51"/>
      <c r="X213" s="51"/>
      <c r="Y213" s="52"/>
      <c r="Z213" s="52"/>
      <c r="AA213" s="53"/>
      <c r="AB213" s="54"/>
      <c r="AC213" s="53"/>
      <c r="AD213" s="53"/>
    </row>
    <row r="214" spans="22:30" x14ac:dyDescent="0.25">
      <c r="V214" s="7"/>
      <c r="W214" s="51"/>
      <c r="X214" s="51"/>
      <c r="Y214" s="52"/>
      <c r="Z214" s="52"/>
      <c r="AA214" s="53"/>
      <c r="AB214" s="54"/>
      <c r="AC214" s="53"/>
      <c r="AD214" s="53"/>
    </row>
    <row r="215" spans="22:30" x14ac:dyDescent="0.25">
      <c r="V215" s="7"/>
      <c r="W215" s="51"/>
      <c r="X215" s="51"/>
      <c r="Y215" s="52"/>
      <c r="Z215" s="52"/>
      <c r="AA215" s="53"/>
      <c r="AB215" s="54"/>
      <c r="AC215" s="53"/>
      <c r="AD215" s="53"/>
    </row>
    <row r="216" spans="22:30" x14ac:dyDescent="0.25">
      <c r="V216" s="7"/>
      <c r="W216" s="51"/>
      <c r="X216" s="51"/>
      <c r="Y216" s="52"/>
      <c r="Z216" s="52"/>
      <c r="AA216" s="53"/>
      <c r="AB216" s="54"/>
      <c r="AC216" s="53"/>
      <c r="AD216" s="53"/>
    </row>
    <row r="217" spans="22:30" x14ac:dyDescent="0.25">
      <c r="V217" s="7"/>
      <c r="W217" s="51"/>
      <c r="X217" s="51"/>
      <c r="Y217" s="52"/>
      <c r="Z217" s="52"/>
      <c r="AA217" s="53"/>
      <c r="AB217" s="54"/>
      <c r="AC217" s="53"/>
      <c r="AD217" s="53"/>
    </row>
    <row r="218" spans="22:30" x14ac:dyDescent="0.25">
      <c r="V218" s="7"/>
      <c r="W218" s="51"/>
      <c r="X218" s="51"/>
      <c r="Y218" s="52"/>
      <c r="Z218" s="52"/>
      <c r="AA218" s="53"/>
      <c r="AB218" s="54"/>
      <c r="AC218" s="53"/>
      <c r="AD218" s="53"/>
    </row>
    <row r="219" spans="22:30" x14ac:dyDescent="0.25">
      <c r="V219" s="7"/>
      <c r="W219" s="51"/>
      <c r="X219" s="51"/>
      <c r="Y219" s="52"/>
      <c r="Z219" s="52"/>
      <c r="AA219" s="53"/>
      <c r="AB219" s="54"/>
      <c r="AC219" s="53"/>
      <c r="AD219" s="53"/>
    </row>
    <row r="220" spans="22:30" x14ac:dyDescent="0.25">
      <c r="V220" s="7"/>
      <c r="W220" s="51"/>
      <c r="X220" s="51"/>
      <c r="Y220" s="52"/>
      <c r="Z220" s="52"/>
      <c r="AA220" s="53"/>
      <c r="AB220" s="54"/>
      <c r="AC220" s="53"/>
      <c r="AD220" s="53"/>
    </row>
    <row r="221" spans="22:30" x14ac:dyDescent="0.25">
      <c r="V221" s="7"/>
      <c r="W221" s="51"/>
      <c r="X221" s="51"/>
      <c r="Y221" s="52"/>
      <c r="Z221" s="52"/>
      <c r="AA221" s="53"/>
      <c r="AB221" s="54"/>
      <c r="AC221" s="53"/>
      <c r="AD221" s="53"/>
    </row>
    <row r="222" spans="22:30" x14ac:dyDescent="0.25">
      <c r="V222" s="7"/>
      <c r="W222" s="51"/>
      <c r="X222" s="51"/>
      <c r="Y222" s="52"/>
      <c r="Z222" s="52"/>
      <c r="AA222" s="53"/>
      <c r="AB222" s="54"/>
      <c r="AC222" s="53"/>
      <c r="AD222" s="53"/>
    </row>
    <row r="223" spans="22:30" x14ac:dyDescent="0.25">
      <c r="V223" s="7"/>
      <c r="W223" s="51"/>
      <c r="X223" s="51"/>
      <c r="Y223" s="52"/>
      <c r="Z223" s="52"/>
      <c r="AA223" s="53"/>
      <c r="AB223" s="54"/>
      <c r="AC223" s="53"/>
      <c r="AD223" s="53"/>
    </row>
    <row r="224" spans="22:30" x14ac:dyDescent="0.25">
      <c r="V224" s="7"/>
      <c r="W224" s="51"/>
      <c r="X224" s="51"/>
      <c r="Y224" s="52"/>
      <c r="Z224" s="52"/>
      <c r="AA224" s="53"/>
      <c r="AB224" s="54"/>
      <c r="AC224" s="53"/>
      <c r="AD224" s="53"/>
    </row>
    <row r="225" spans="2:30" x14ac:dyDescent="0.25">
      <c r="V225" s="7"/>
      <c r="W225" s="51"/>
      <c r="X225" s="51"/>
      <c r="Y225" s="52"/>
      <c r="Z225" s="52"/>
      <c r="AA225" s="53"/>
      <c r="AB225" s="54"/>
      <c r="AC225" s="53"/>
      <c r="AD225" s="53"/>
    </row>
    <row r="226" spans="2:30" x14ac:dyDescent="0.25">
      <c r="V226" s="7"/>
      <c r="W226" s="51"/>
      <c r="X226" s="51"/>
      <c r="Y226" s="52"/>
      <c r="Z226" s="52"/>
      <c r="AA226" s="53"/>
      <c r="AB226" s="54"/>
      <c r="AC226" s="53"/>
      <c r="AD226" s="53"/>
    </row>
    <row r="227" spans="2:30" x14ac:dyDescent="0.25">
      <c r="V227" s="7"/>
      <c r="W227" s="51"/>
      <c r="X227" s="51"/>
      <c r="Y227" s="52"/>
      <c r="Z227" s="52"/>
      <c r="AA227" s="53"/>
      <c r="AB227" s="54"/>
      <c r="AC227" s="53"/>
      <c r="AD227" s="53"/>
    </row>
    <row r="228" spans="2:30" x14ac:dyDescent="0.25">
      <c r="V228" s="7"/>
      <c r="W228" s="51"/>
      <c r="X228" s="51"/>
      <c r="Y228" s="52"/>
      <c r="Z228" s="52"/>
      <c r="AA228" s="53"/>
      <c r="AB228" s="54"/>
      <c r="AC228" s="53"/>
      <c r="AD228" s="53"/>
    </row>
    <row r="229" spans="2:30" x14ac:dyDescent="0.25">
      <c r="V229" s="7"/>
      <c r="W229" s="51"/>
      <c r="X229" s="51"/>
      <c r="Y229" s="52"/>
      <c r="Z229" s="52"/>
      <c r="AA229" s="53"/>
      <c r="AB229" s="54"/>
      <c r="AC229" s="53"/>
      <c r="AD229" s="53"/>
    </row>
    <row r="230" spans="2:30" x14ac:dyDescent="0.25">
      <c r="V230" s="7"/>
      <c r="W230" s="51"/>
      <c r="X230" s="51"/>
      <c r="Y230" s="52"/>
      <c r="Z230" s="52"/>
      <c r="AA230" s="53"/>
      <c r="AB230" s="54"/>
      <c r="AC230" s="53"/>
      <c r="AD230" s="53"/>
    </row>
    <row r="231" spans="2:30" x14ac:dyDescent="0.25">
      <c r="V231" s="7"/>
      <c r="W231" s="51"/>
      <c r="X231" s="51"/>
      <c r="Y231" s="52"/>
      <c r="Z231" s="52"/>
      <c r="AA231" s="53"/>
      <c r="AB231" s="54"/>
      <c r="AC231" s="53"/>
      <c r="AD231" s="53"/>
    </row>
    <row r="232" spans="2:30" x14ac:dyDescent="0.25">
      <c r="V232" s="7"/>
      <c r="W232" s="51"/>
      <c r="X232" s="51"/>
      <c r="Y232" s="52"/>
      <c r="Z232" s="52"/>
      <c r="AA232" s="53"/>
      <c r="AB232" s="54"/>
      <c r="AC232" s="53"/>
      <c r="AD232" s="53"/>
    </row>
    <row r="233" spans="2:30" x14ac:dyDescent="0.25">
      <c r="V233" s="7"/>
      <c r="W233" s="51"/>
      <c r="X233" s="51"/>
      <c r="Y233" s="52"/>
      <c r="Z233" s="52"/>
      <c r="AA233" s="53"/>
      <c r="AB233" s="54"/>
      <c r="AC233" s="53"/>
      <c r="AD233" s="53"/>
    </row>
    <row r="234" spans="2:30" x14ac:dyDescent="0.25">
      <c r="B234" s="69"/>
      <c r="C234" s="69"/>
      <c r="D234" s="69"/>
      <c r="E234" s="69"/>
      <c r="F234" s="69"/>
      <c r="G234" s="69"/>
      <c r="H234" s="69"/>
      <c r="I234" s="69"/>
      <c r="J234" s="69"/>
      <c r="K234" s="69"/>
      <c r="V234" s="7"/>
      <c r="W234" s="51"/>
      <c r="X234" s="51"/>
      <c r="Y234" s="52"/>
      <c r="Z234" s="52"/>
      <c r="AA234" s="53"/>
      <c r="AB234" s="54"/>
      <c r="AC234" s="53"/>
      <c r="AD234" s="53"/>
    </row>
    <row r="235" spans="2:30" x14ac:dyDescent="0.25">
      <c r="V235" s="7"/>
      <c r="W235" s="51"/>
      <c r="X235" s="51"/>
      <c r="Y235" s="52"/>
      <c r="Z235" s="52"/>
      <c r="AA235" s="53"/>
      <c r="AB235" s="54"/>
      <c r="AC235" s="53"/>
      <c r="AD235" s="53"/>
    </row>
    <row r="236" spans="2:30" x14ac:dyDescent="0.25">
      <c r="V236" s="7"/>
      <c r="W236" s="51"/>
      <c r="X236" s="51"/>
      <c r="Y236" s="52"/>
      <c r="Z236" s="52"/>
      <c r="AA236" s="53"/>
      <c r="AB236" s="54"/>
      <c r="AC236" s="53"/>
      <c r="AD236" s="53"/>
    </row>
    <row r="237" spans="2:30" x14ac:dyDescent="0.25">
      <c r="V237" s="7"/>
      <c r="W237" s="51"/>
      <c r="X237" s="51"/>
      <c r="Y237" s="52"/>
      <c r="Z237" s="52"/>
      <c r="AA237" s="53"/>
      <c r="AB237" s="54"/>
      <c r="AC237" s="53"/>
      <c r="AD237" s="53"/>
    </row>
    <row r="238" spans="2:30" x14ac:dyDescent="0.25">
      <c r="V238" s="7"/>
      <c r="W238" s="51"/>
      <c r="X238" s="51"/>
      <c r="Y238" s="52"/>
      <c r="Z238" s="52"/>
      <c r="AA238" s="53"/>
      <c r="AB238" s="54"/>
      <c r="AC238" s="53"/>
      <c r="AD238" s="53"/>
    </row>
    <row r="239" spans="2:30" x14ac:dyDescent="0.25">
      <c r="V239" s="7"/>
      <c r="W239" s="51"/>
      <c r="X239" s="51"/>
      <c r="Y239" s="52"/>
      <c r="Z239" s="52"/>
      <c r="AA239" s="53"/>
      <c r="AB239" s="54"/>
      <c r="AC239" s="53"/>
      <c r="AD239" s="53"/>
    </row>
    <row r="240" spans="2:30" x14ac:dyDescent="0.25">
      <c r="V240" s="7"/>
      <c r="W240" s="51"/>
      <c r="X240" s="51"/>
      <c r="Y240" s="52"/>
      <c r="Z240" s="52"/>
      <c r="AA240" s="53"/>
      <c r="AB240" s="54"/>
      <c r="AC240" s="53"/>
      <c r="AD240" s="53"/>
    </row>
    <row r="241" spans="2:37" x14ac:dyDescent="0.25">
      <c r="V241" s="7"/>
      <c r="W241" s="51"/>
      <c r="X241" s="51"/>
      <c r="Y241" s="52"/>
      <c r="Z241" s="52"/>
      <c r="AA241" s="53"/>
      <c r="AB241" s="54"/>
      <c r="AC241" s="53"/>
      <c r="AD241" s="53"/>
    </row>
    <row r="242" spans="2:37" x14ac:dyDescent="0.25">
      <c r="V242" s="7"/>
      <c r="W242" s="51"/>
      <c r="X242" s="51"/>
      <c r="Y242" s="52"/>
      <c r="Z242" s="52"/>
      <c r="AA242" s="53"/>
      <c r="AB242" s="54"/>
      <c r="AC242" s="53"/>
      <c r="AD242" s="53"/>
    </row>
    <row r="243" spans="2:37" x14ac:dyDescent="0.25">
      <c r="V243" s="7"/>
      <c r="W243" s="51"/>
      <c r="X243" s="51"/>
      <c r="Y243" s="52"/>
      <c r="Z243" s="52"/>
      <c r="AA243" s="53"/>
      <c r="AB243" s="54"/>
      <c r="AC243" s="53"/>
      <c r="AD243" s="53"/>
    </row>
    <row r="244" spans="2:37" x14ac:dyDescent="0.25">
      <c r="V244" s="7"/>
      <c r="W244" s="51"/>
      <c r="X244" s="51"/>
      <c r="Y244" s="52"/>
      <c r="Z244" s="52"/>
      <c r="AA244" s="53"/>
      <c r="AB244" s="54"/>
      <c r="AC244" s="53"/>
      <c r="AD244" s="53"/>
    </row>
    <row r="245" spans="2:37" x14ac:dyDescent="0.25">
      <c r="V245" s="7"/>
      <c r="W245" s="51"/>
      <c r="X245" s="51"/>
      <c r="Y245" s="52"/>
      <c r="Z245" s="52"/>
      <c r="AA245" s="53"/>
      <c r="AB245" s="54"/>
      <c r="AC245" s="53"/>
      <c r="AD245" s="53"/>
    </row>
    <row r="246" spans="2:37" x14ac:dyDescent="0.25">
      <c r="V246" s="7"/>
      <c r="W246" s="51"/>
      <c r="X246" s="51"/>
      <c r="Y246" s="52"/>
      <c r="Z246" s="52"/>
      <c r="AA246" s="53"/>
      <c r="AB246" s="54"/>
      <c r="AC246" s="53"/>
      <c r="AD246" s="53"/>
    </row>
    <row r="247" spans="2:37" x14ac:dyDescent="0.25">
      <c r="V247" s="7"/>
      <c r="W247" s="70"/>
      <c r="X247" s="70"/>
      <c r="Y247" s="71"/>
      <c r="Z247" s="71"/>
      <c r="AA247" s="53"/>
      <c r="AB247" s="72"/>
      <c r="AC247" s="73"/>
      <c r="AD247" s="73"/>
    </row>
    <row r="248" spans="2:37" s="69" customFormat="1" x14ac:dyDescent="0.25">
      <c r="B248"/>
      <c r="C248"/>
      <c r="D248"/>
      <c r="E248"/>
      <c r="F248"/>
      <c r="G248"/>
      <c r="H248"/>
      <c r="I248"/>
      <c r="J248"/>
      <c r="K248"/>
      <c r="L248"/>
      <c r="V248" s="7"/>
      <c r="W248" s="51"/>
      <c r="X248" s="51"/>
      <c r="Y248" s="52"/>
      <c r="Z248" s="52"/>
      <c r="AA248" s="53"/>
      <c r="AB248" s="54"/>
      <c r="AC248" s="53"/>
      <c r="AD248" s="53"/>
      <c r="AE248" s="74"/>
      <c r="AF248" s="74"/>
      <c r="AG248" s="75"/>
      <c r="AH248" s="75"/>
      <c r="AI248" s="75"/>
      <c r="AJ248" s="75"/>
      <c r="AK248" s="74"/>
    </row>
    <row r="249" spans="2:37" x14ac:dyDescent="0.25">
      <c r="V249" s="7"/>
      <c r="W249" s="51"/>
      <c r="X249" s="51"/>
      <c r="Y249" s="52"/>
      <c r="Z249" s="52"/>
      <c r="AA249" s="53"/>
      <c r="AB249" s="54"/>
      <c r="AC249" s="53"/>
      <c r="AD249" s="53"/>
    </row>
    <row r="250" spans="2:37" x14ac:dyDescent="0.25">
      <c r="V250" s="7"/>
      <c r="W250" s="51"/>
      <c r="X250" s="51"/>
      <c r="Y250" s="52"/>
      <c r="Z250" s="52"/>
      <c r="AA250" s="53"/>
      <c r="AB250" s="54"/>
      <c r="AC250" s="53"/>
      <c r="AD250" s="53"/>
    </row>
    <row r="251" spans="2:37" x14ac:dyDescent="0.25">
      <c r="V251" s="7"/>
      <c r="W251" s="51"/>
      <c r="X251" s="51"/>
      <c r="Y251" s="52"/>
      <c r="Z251" s="52"/>
      <c r="AA251" s="53"/>
      <c r="AB251" s="54"/>
      <c r="AC251" s="53"/>
      <c r="AD251" s="53"/>
    </row>
    <row r="252" spans="2:37" x14ac:dyDescent="0.25">
      <c r="V252" s="7"/>
      <c r="W252" s="51"/>
      <c r="X252" s="51"/>
      <c r="Y252" s="52"/>
      <c r="Z252" s="52"/>
      <c r="AA252" s="53"/>
      <c r="AB252" s="54"/>
      <c r="AC252" s="53"/>
      <c r="AD252" s="53"/>
    </row>
    <row r="253" spans="2:37" x14ac:dyDescent="0.25">
      <c r="V253" s="7"/>
      <c r="W253" s="51"/>
      <c r="X253" s="51"/>
      <c r="Y253" s="52"/>
      <c r="Z253" s="52"/>
      <c r="AA253" s="53"/>
      <c r="AB253" s="54"/>
      <c r="AC253" s="53"/>
      <c r="AD253" s="53"/>
    </row>
    <row r="254" spans="2:37" x14ac:dyDescent="0.25">
      <c r="V254" s="7"/>
      <c r="W254" s="51"/>
      <c r="X254" s="51"/>
      <c r="Y254" s="52"/>
      <c r="Z254" s="52"/>
      <c r="AA254" s="53"/>
      <c r="AB254" s="54"/>
      <c r="AC254" s="53"/>
      <c r="AD254" s="53"/>
    </row>
    <row r="255" spans="2:37" x14ac:dyDescent="0.25">
      <c r="V255" s="7"/>
      <c r="W255" s="51"/>
      <c r="X255" s="51"/>
      <c r="Y255" s="52"/>
      <c r="Z255" s="52"/>
      <c r="AA255" s="53"/>
      <c r="AB255" s="54"/>
      <c r="AC255" s="53"/>
      <c r="AD255" s="53"/>
    </row>
    <row r="256" spans="2:37" x14ac:dyDescent="0.25">
      <c r="V256" s="7"/>
      <c r="W256" s="51"/>
      <c r="X256" s="51"/>
      <c r="Y256" s="52"/>
      <c r="Z256" s="52"/>
      <c r="AA256" s="53"/>
      <c r="AB256" s="54"/>
      <c r="AC256" s="53"/>
      <c r="AD256" s="53"/>
    </row>
    <row r="257" spans="22:30" x14ac:dyDescent="0.25">
      <c r="V257" s="7"/>
      <c r="W257" s="51"/>
      <c r="X257" s="51"/>
      <c r="Y257" s="52"/>
      <c r="Z257" s="52"/>
      <c r="AA257" s="53"/>
      <c r="AB257" s="54"/>
      <c r="AC257" s="53"/>
      <c r="AD257" s="53"/>
    </row>
    <row r="258" spans="22:30" x14ac:dyDescent="0.25">
      <c r="V258" s="7"/>
      <c r="W258" s="51"/>
      <c r="X258" s="51"/>
      <c r="Y258" s="52"/>
      <c r="Z258" s="52"/>
      <c r="AA258" s="53"/>
      <c r="AB258" s="54"/>
      <c r="AC258" s="53"/>
      <c r="AD258" s="53"/>
    </row>
    <row r="259" spans="22:30" x14ac:dyDescent="0.25">
      <c r="V259" s="7"/>
      <c r="W259" s="51"/>
      <c r="X259" s="51"/>
      <c r="Y259" s="52"/>
      <c r="Z259" s="52"/>
      <c r="AA259" s="53"/>
      <c r="AB259" s="54"/>
      <c r="AC259" s="53"/>
      <c r="AD259" s="53"/>
    </row>
    <row r="260" spans="22:30" x14ac:dyDescent="0.25">
      <c r="V260" s="7"/>
      <c r="W260" s="51"/>
      <c r="X260" s="51"/>
      <c r="Y260" s="52"/>
      <c r="Z260" s="52"/>
      <c r="AA260" s="53"/>
      <c r="AB260" s="54"/>
      <c r="AC260" s="53"/>
      <c r="AD260" s="53"/>
    </row>
    <row r="261" spans="22:30" x14ac:dyDescent="0.25">
      <c r="V261" s="7"/>
      <c r="W261" s="51"/>
      <c r="X261" s="51"/>
      <c r="Y261" s="52"/>
      <c r="Z261" s="52"/>
      <c r="AA261" s="53"/>
      <c r="AB261" s="54"/>
      <c r="AC261" s="53"/>
      <c r="AD261" s="53"/>
    </row>
    <row r="262" spans="22:30" x14ac:dyDescent="0.25">
      <c r="V262" s="7"/>
      <c r="W262" s="51"/>
      <c r="X262" s="51"/>
      <c r="Y262" s="52"/>
      <c r="Z262" s="52"/>
      <c r="AA262" s="53"/>
      <c r="AB262" s="54"/>
      <c r="AC262" s="53"/>
      <c r="AD262" s="53"/>
    </row>
    <row r="263" spans="22:30" x14ac:dyDescent="0.25">
      <c r="V263" s="7"/>
      <c r="W263" s="51"/>
      <c r="X263" s="51"/>
      <c r="Y263" s="52"/>
      <c r="Z263" s="52"/>
      <c r="AA263" s="53"/>
      <c r="AB263" s="54"/>
      <c r="AC263" s="53"/>
      <c r="AD263" s="53"/>
    </row>
    <row r="264" spans="22:30" x14ac:dyDescent="0.25">
      <c r="V264" s="7"/>
      <c r="W264" s="51"/>
      <c r="X264" s="51"/>
      <c r="Y264" s="52"/>
      <c r="Z264" s="52"/>
      <c r="AA264" s="53"/>
      <c r="AB264" s="54"/>
      <c r="AC264" s="53"/>
      <c r="AD264" s="53"/>
    </row>
    <row r="265" spans="22:30" x14ac:dyDescent="0.25">
      <c r="V265" s="7"/>
      <c r="W265" s="51"/>
      <c r="X265" s="51"/>
      <c r="Y265" s="52"/>
      <c r="Z265" s="52"/>
      <c r="AA265" s="53"/>
      <c r="AB265" s="54"/>
      <c r="AC265" s="53"/>
      <c r="AD265" s="53"/>
    </row>
    <row r="266" spans="22:30" x14ac:dyDescent="0.25">
      <c r="V266" s="7"/>
      <c r="W266" s="51"/>
      <c r="X266" s="51"/>
      <c r="Y266" s="52"/>
      <c r="Z266" s="52"/>
      <c r="AA266" s="53"/>
      <c r="AB266" s="54"/>
      <c r="AC266" s="53"/>
      <c r="AD266" s="53"/>
    </row>
    <row r="267" spans="22:30" x14ac:dyDescent="0.25">
      <c r="V267" s="7"/>
      <c r="W267" s="51"/>
      <c r="X267" s="51"/>
      <c r="Y267" s="52"/>
      <c r="Z267" s="52"/>
      <c r="AA267" s="53"/>
      <c r="AB267" s="54"/>
      <c r="AC267" s="53"/>
      <c r="AD267" s="53"/>
    </row>
    <row r="268" spans="22:30" x14ac:dyDescent="0.25">
      <c r="V268" s="7"/>
      <c r="W268" s="51"/>
      <c r="X268" s="51"/>
      <c r="Y268" s="52"/>
      <c r="Z268" s="52"/>
      <c r="AA268" s="53"/>
      <c r="AB268" s="54"/>
      <c r="AC268" s="53"/>
      <c r="AD268" s="53"/>
    </row>
    <row r="269" spans="22:30" x14ac:dyDescent="0.25">
      <c r="V269" s="7"/>
      <c r="W269" s="51"/>
      <c r="X269" s="51"/>
      <c r="Y269" s="52"/>
      <c r="Z269" s="52"/>
      <c r="AA269" s="53"/>
      <c r="AB269" s="54"/>
      <c r="AC269" s="53"/>
      <c r="AD269" s="53"/>
    </row>
    <row r="270" spans="22:30" x14ac:dyDescent="0.25">
      <c r="V270" s="7"/>
      <c r="W270" s="51"/>
      <c r="X270" s="51"/>
      <c r="Y270" s="52"/>
      <c r="Z270" s="52"/>
      <c r="AA270" s="53"/>
      <c r="AB270" s="54"/>
      <c r="AC270" s="53"/>
      <c r="AD270" s="53"/>
    </row>
    <row r="271" spans="22:30" x14ac:dyDescent="0.25">
      <c r="V271" s="7"/>
      <c r="W271" s="51"/>
      <c r="X271" s="51"/>
      <c r="Y271" s="52"/>
      <c r="Z271" s="52"/>
      <c r="AA271" s="53"/>
      <c r="AB271" s="54"/>
      <c r="AC271" s="53"/>
      <c r="AD271" s="53"/>
    </row>
    <row r="272" spans="22:30" x14ac:dyDescent="0.25">
      <c r="V272" s="7"/>
      <c r="W272" s="51"/>
      <c r="X272" s="51"/>
      <c r="Y272" s="52"/>
      <c r="Z272" s="52"/>
      <c r="AA272" s="53"/>
      <c r="AB272" s="54"/>
      <c r="AC272" s="53"/>
      <c r="AD272" s="53"/>
    </row>
    <row r="273" spans="22:30" x14ac:dyDescent="0.25">
      <c r="V273" s="7"/>
      <c r="W273" s="51"/>
      <c r="X273" s="51"/>
      <c r="Y273" s="52"/>
      <c r="Z273" s="52"/>
      <c r="AA273" s="53"/>
      <c r="AB273" s="54"/>
      <c r="AC273" s="53"/>
      <c r="AD273" s="53"/>
    </row>
    <row r="274" spans="22:30" x14ac:dyDescent="0.25">
      <c r="V274" s="7"/>
      <c r="W274" s="51"/>
      <c r="X274" s="51"/>
      <c r="Y274" s="52"/>
      <c r="Z274" s="52"/>
      <c r="AA274" s="53"/>
      <c r="AB274" s="54"/>
      <c r="AC274" s="53"/>
      <c r="AD274" s="53"/>
    </row>
    <row r="275" spans="22:30" x14ac:dyDescent="0.25">
      <c r="V275" s="7"/>
      <c r="W275" s="51"/>
      <c r="X275" s="51"/>
      <c r="Y275" s="52"/>
      <c r="Z275" s="52"/>
      <c r="AA275" s="53"/>
      <c r="AB275" s="54"/>
      <c r="AC275" s="53"/>
      <c r="AD275" s="53"/>
    </row>
    <row r="276" spans="22:30" x14ac:dyDescent="0.25">
      <c r="V276" s="7"/>
      <c r="W276" s="51"/>
      <c r="X276" s="51"/>
      <c r="Y276" s="52"/>
      <c r="Z276" s="52"/>
      <c r="AA276" s="53"/>
      <c r="AB276" s="54"/>
      <c r="AC276" s="53"/>
      <c r="AD276" s="53"/>
    </row>
    <row r="277" spans="22:30" x14ac:dyDescent="0.25">
      <c r="V277" s="7"/>
      <c r="W277" s="51"/>
      <c r="X277" s="51"/>
      <c r="Y277" s="52"/>
      <c r="Z277" s="52"/>
      <c r="AA277" s="53"/>
      <c r="AB277" s="54"/>
      <c r="AC277" s="53"/>
      <c r="AD277" s="53"/>
    </row>
    <row r="278" spans="22:30" x14ac:dyDescent="0.25">
      <c r="V278" s="7"/>
      <c r="W278" s="51"/>
      <c r="X278" s="51"/>
      <c r="Y278" s="52"/>
      <c r="Z278" s="52"/>
      <c r="AA278" s="53"/>
      <c r="AB278" s="54"/>
      <c r="AC278" s="53"/>
      <c r="AD278" s="53"/>
    </row>
    <row r="279" spans="22:30" x14ac:dyDescent="0.25">
      <c r="V279" s="7"/>
      <c r="W279" s="51"/>
      <c r="X279" s="51"/>
      <c r="Y279" s="52"/>
      <c r="Z279" s="52"/>
      <c r="AA279" s="53"/>
      <c r="AB279" s="54"/>
      <c r="AC279" s="53"/>
      <c r="AD279" s="53"/>
    </row>
    <row r="280" spans="22:30" x14ac:dyDescent="0.25">
      <c r="V280" s="7"/>
      <c r="W280" s="51"/>
      <c r="X280" s="51"/>
      <c r="Y280" s="52"/>
      <c r="Z280" s="52"/>
      <c r="AA280" s="53"/>
      <c r="AB280" s="54"/>
      <c r="AC280" s="53"/>
      <c r="AD280" s="53"/>
    </row>
    <row r="281" spans="22:30" x14ac:dyDescent="0.25">
      <c r="V281" s="7"/>
      <c r="W281" s="51"/>
      <c r="X281" s="51"/>
      <c r="Y281" s="52"/>
      <c r="Z281" s="52"/>
      <c r="AA281" s="53"/>
      <c r="AB281" s="54"/>
      <c r="AC281" s="53"/>
      <c r="AD281" s="53"/>
    </row>
    <row r="282" spans="22:30" x14ac:dyDescent="0.25">
      <c r="V282" s="7"/>
      <c r="W282" s="51"/>
      <c r="X282" s="51"/>
      <c r="Y282" s="52"/>
      <c r="Z282" s="52"/>
      <c r="AA282" s="53"/>
      <c r="AB282" s="54"/>
      <c r="AC282" s="53"/>
      <c r="AD282" s="53"/>
    </row>
    <row r="283" spans="22:30" x14ac:dyDescent="0.25">
      <c r="V283" s="7"/>
      <c r="W283" s="51"/>
      <c r="X283" s="51"/>
      <c r="Y283" s="52"/>
      <c r="Z283" s="52"/>
      <c r="AA283" s="53"/>
      <c r="AB283" s="54"/>
      <c r="AC283" s="53"/>
      <c r="AD283" s="53"/>
    </row>
    <row r="284" spans="22:30" x14ac:dyDescent="0.25">
      <c r="V284" s="7"/>
      <c r="W284" s="51"/>
      <c r="X284" s="51"/>
      <c r="Y284" s="52"/>
      <c r="Z284" s="52"/>
      <c r="AA284" s="53"/>
      <c r="AB284" s="54"/>
      <c r="AC284" s="53"/>
      <c r="AD284" s="53"/>
    </row>
    <row r="285" spans="22:30" x14ac:dyDescent="0.25">
      <c r="V285" s="7"/>
      <c r="W285" s="51"/>
      <c r="X285" s="51"/>
      <c r="Y285" s="52"/>
      <c r="Z285" s="52"/>
      <c r="AA285" s="53"/>
      <c r="AB285" s="54"/>
      <c r="AC285" s="53"/>
      <c r="AD285" s="53"/>
    </row>
    <row r="286" spans="22:30" x14ac:dyDescent="0.25">
      <c r="V286" s="7"/>
      <c r="W286" s="51"/>
      <c r="X286" s="51"/>
      <c r="Y286" s="52"/>
      <c r="Z286" s="52"/>
      <c r="AA286" s="53"/>
      <c r="AB286" s="54"/>
      <c r="AC286" s="53"/>
      <c r="AD286" s="53"/>
    </row>
    <row r="287" spans="22:30" x14ac:dyDescent="0.25">
      <c r="V287" s="7"/>
      <c r="W287" s="51"/>
      <c r="X287" s="51"/>
      <c r="Y287" s="52"/>
      <c r="Z287" s="52"/>
      <c r="AA287" s="53"/>
      <c r="AB287" s="54"/>
      <c r="AC287" s="53"/>
      <c r="AD287" s="53"/>
    </row>
    <row r="288" spans="22:30" x14ac:dyDescent="0.25">
      <c r="V288" s="7"/>
      <c r="W288" s="51"/>
      <c r="X288" s="51"/>
      <c r="Y288" s="52"/>
      <c r="Z288" s="52"/>
      <c r="AA288" s="53"/>
      <c r="AB288" s="54"/>
      <c r="AC288" s="53"/>
      <c r="AD288" s="53"/>
    </row>
    <row r="289" spans="22:30" x14ac:dyDescent="0.25">
      <c r="V289" s="7"/>
      <c r="W289" s="51"/>
      <c r="X289" s="51"/>
      <c r="Y289" s="52"/>
      <c r="Z289" s="52"/>
      <c r="AA289" s="53"/>
      <c r="AB289" s="54"/>
      <c r="AC289" s="53"/>
      <c r="AD289" s="53"/>
    </row>
    <row r="290" spans="22:30" x14ac:dyDescent="0.25">
      <c r="V290" s="7"/>
      <c r="W290" s="51"/>
      <c r="X290" s="51"/>
      <c r="Y290" s="52"/>
      <c r="Z290" s="52"/>
      <c r="AA290" s="53"/>
      <c r="AB290" s="54"/>
      <c r="AC290" s="53"/>
      <c r="AD290" s="53"/>
    </row>
    <row r="291" spans="22:30" x14ac:dyDescent="0.25">
      <c r="V291" s="7"/>
      <c r="W291" s="51"/>
      <c r="X291" s="51"/>
      <c r="Y291" s="52"/>
      <c r="Z291" s="52"/>
      <c r="AA291" s="53"/>
      <c r="AB291" s="54"/>
      <c r="AC291" s="53"/>
      <c r="AD291" s="53"/>
    </row>
    <row r="292" spans="22:30" x14ac:dyDescent="0.25">
      <c r="V292" s="7"/>
      <c r="W292" s="51"/>
      <c r="X292" s="51"/>
      <c r="Y292" s="52"/>
      <c r="Z292" s="52"/>
      <c r="AA292" s="53"/>
      <c r="AB292" s="54"/>
      <c r="AC292" s="53"/>
      <c r="AD292" s="53"/>
    </row>
    <row r="293" spans="22:30" x14ac:dyDescent="0.25">
      <c r="V293" s="7"/>
      <c r="W293" s="51"/>
      <c r="X293" s="51"/>
      <c r="Y293" s="52"/>
      <c r="Z293" s="52"/>
      <c r="AA293" s="53"/>
      <c r="AB293" s="54"/>
      <c r="AC293" s="53"/>
      <c r="AD293" s="53"/>
    </row>
    <row r="294" spans="22:30" x14ac:dyDescent="0.25">
      <c r="V294" s="7"/>
      <c r="W294" s="51"/>
      <c r="X294" s="51"/>
      <c r="Y294" s="52"/>
      <c r="Z294" s="52"/>
      <c r="AA294" s="53"/>
      <c r="AB294" s="54"/>
      <c r="AC294" s="53"/>
      <c r="AD294" s="53"/>
    </row>
    <row r="295" spans="22:30" x14ac:dyDescent="0.25">
      <c r="V295" s="7"/>
      <c r="W295" s="51"/>
      <c r="X295" s="51"/>
      <c r="Y295" s="52"/>
      <c r="Z295" s="52"/>
      <c r="AA295" s="53"/>
      <c r="AB295" s="54"/>
      <c r="AC295" s="53"/>
      <c r="AD295" s="53"/>
    </row>
    <row r="296" spans="22:30" x14ac:dyDescent="0.25">
      <c r="V296" s="7"/>
      <c r="W296" s="51"/>
      <c r="X296" s="51"/>
      <c r="Y296" s="52"/>
      <c r="Z296" s="52"/>
      <c r="AA296" s="53"/>
      <c r="AB296" s="54"/>
      <c r="AC296" s="53"/>
      <c r="AD296" s="53"/>
    </row>
    <row r="297" spans="22:30" x14ac:dyDescent="0.25">
      <c r="V297" s="7"/>
      <c r="W297" s="51"/>
      <c r="X297" s="51"/>
      <c r="Y297" s="52"/>
      <c r="Z297" s="52"/>
      <c r="AA297" s="53"/>
      <c r="AB297" s="54"/>
      <c r="AC297" s="53"/>
      <c r="AD297" s="53"/>
    </row>
    <row r="298" spans="22:30" x14ac:dyDescent="0.25">
      <c r="V298" s="7"/>
      <c r="W298" s="51"/>
      <c r="X298" s="51"/>
      <c r="Y298" s="52"/>
      <c r="Z298" s="52"/>
      <c r="AA298" s="53"/>
      <c r="AB298" s="54"/>
      <c r="AC298" s="53"/>
      <c r="AD298" s="53"/>
    </row>
    <row r="299" spans="22:30" x14ac:dyDescent="0.25">
      <c r="V299" s="7"/>
      <c r="W299" s="51"/>
      <c r="X299" s="51"/>
      <c r="Y299" s="52"/>
      <c r="Z299" s="52"/>
      <c r="AA299" s="53"/>
      <c r="AB299" s="54"/>
      <c r="AC299" s="53"/>
      <c r="AD299" s="53"/>
    </row>
    <row r="300" spans="22:30" x14ac:dyDescent="0.25">
      <c r="V300" s="7"/>
      <c r="W300" s="51"/>
      <c r="X300" s="51"/>
      <c r="Y300" s="52"/>
      <c r="Z300" s="52"/>
      <c r="AA300" s="53"/>
      <c r="AB300" s="54"/>
      <c r="AC300" s="53"/>
      <c r="AD300" s="53"/>
    </row>
    <row r="301" spans="22:30" x14ac:dyDescent="0.25">
      <c r="V301" s="7"/>
      <c r="W301" s="51"/>
      <c r="X301" s="51"/>
      <c r="Y301" s="52"/>
      <c r="Z301" s="52"/>
      <c r="AA301" s="53"/>
      <c r="AB301" s="54"/>
      <c r="AC301" s="53"/>
      <c r="AD301" s="53"/>
    </row>
    <row r="302" spans="22:30" x14ac:dyDescent="0.25">
      <c r="V302" s="7"/>
      <c r="W302" s="51"/>
      <c r="X302" s="51"/>
      <c r="Y302" s="52"/>
      <c r="Z302" s="52"/>
      <c r="AA302" s="53"/>
      <c r="AB302" s="54"/>
      <c r="AC302" s="53"/>
      <c r="AD302" s="53"/>
    </row>
    <row r="303" spans="22:30" x14ac:dyDescent="0.25">
      <c r="V303" s="7"/>
      <c r="W303" s="51"/>
      <c r="X303" s="51"/>
      <c r="Y303" s="52"/>
      <c r="Z303" s="52"/>
      <c r="AA303" s="53"/>
      <c r="AB303" s="54"/>
      <c r="AC303" s="53"/>
      <c r="AD303" s="53"/>
    </row>
    <row r="304" spans="22:30" x14ac:dyDescent="0.25">
      <c r="V304" s="7"/>
      <c r="W304" s="51"/>
      <c r="X304" s="51"/>
      <c r="Y304" s="52"/>
      <c r="Z304" s="52"/>
      <c r="AA304" s="53"/>
      <c r="AB304" s="54"/>
      <c r="AC304" s="53"/>
      <c r="AD304" s="53"/>
    </row>
    <row r="305" spans="22:30" x14ac:dyDescent="0.25">
      <c r="V305" s="7"/>
      <c r="W305" s="51"/>
      <c r="X305" s="51"/>
      <c r="Y305" s="52"/>
      <c r="Z305" s="52"/>
      <c r="AA305" s="53"/>
      <c r="AB305" s="54"/>
      <c r="AC305" s="53"/>
      <c r="AD305" s="53"/>
    </row>
    <row r="306" spans="22:30" x14ac:dyDescent="0.25">
      <c r="V306" s="7"/>
      <c r="W306" s="51"/>
      <c r="X306" s="51"/>
      <c r="Y306" s="52"/>
      <c r="Z306" s="52"/>
      <c r="AA306" s="53"/>
      <c r="AB306" s="54"/>
      <c r="AC306" s="53"/>
      <c r="AD306" s="53"/>
    </row>
    <row r="307" spans="22:30" x14ac:dyDescent="0.25">
      <c r="V307" s="7"/>
      <c r="W307" s="51"/>
      <c r="X307" s="51"/>
      <c r="Y307" s="52"/>
      <c r="Z307" s="52"/>
      <c r="AA307" s="53"/>
      <c r="AB307" s="54"/>
      <c r="AC307" s="53"/>
      <c r="AD307" s="53"/>
    </row>
    <row r="308" spans="22:30" x14ac:dyDescent="0.25">
      <c r="V308" s="7"/>
      <c r="W308" s="51"/>
      <c r="X308" s="51"/>
      <c r="Y308" s="52"/>
      <c r="Z308" s="52"/>
      <c r="AA308" s="53"/>
      <c r="AB308" s="54"/>
      <c r="AC308" s="53"/>
      <c r="AD308" s="53"/>
    </row>
    <row r="309" spans="22:30" x14ac:dyDescent="0.25">
      <c r="V309" s="7"/>
      <c r="W309" s="51"/>
      <c r="X309" s="51"/>
      <c r="Y309" s="52"/>
      <c r="Z309" s="52"/>
      <c r="AA309" s="53"/>
      <c r="AB309" s="54"/>
      <c r="AC309" s="53"/>
      <c r="AD309" s="53"/>
    </row>
    <row r="310" spans="22:30" x14ac:dyDescent="0.25">
      <c r="V310" s="7"/>
      <c r="W310" s="51"/>
      <c r="X310" s="51"/>
      <c r="Y310" s="52"/>
      <c r="Z310" s="52"/>
      <c r="AA310" s="53"/>
      <c r="AB310" s="54"/>
      <c r="AC310" s="53"/>
      <c r="AD310" s="53"/>
    </row>
    <row r="311" spans="22:30" x14ac:dyDescent="0.25">
      <c r="V311" s="7"/>
      <c r="W311" s="51"/>
      <c r="X311" s="51"/>
      <c r="Y311" s="52"/>
      <c r="Z311" s="52"/>
      <c r="AA311" s="53"/>
      <c r="AB311" s="54"/>
      <c r="AC311" s="53"/>
      <c r="AD311" s="53"/>
    </row>
    <row r="312" spans="22:30" x14ac:dyDescent="0.25">
      <c r="V312" s="7"/>
      <c r="W312" s="51"/>
      <c r="X312" s="51"/>
      <c r="Y312" s="52"/>
      <c r="Z312" s="52"/>
      <c r="AA312" s="53"/>
      <c r="AB312" s="54"/>
      <c r="AC312" s="53"/>
      <c r="AD312" s="53"/>
    </row>
    <row r="313" spans="22:30" x14ac:dyDescent="0.25">
      <c r="V313" s="7"/>
      <c r="W313" s="51"/>
      <c r="X313" s="51"/>
      <c r="Y313" s="52"/>
      <c r="Z313" s="52"/>
      <c r="AA313" s="53"/>
      <c r="AB313" s="54"/>
      <c r="AC313" s="53"/>
      <c r="AD313" s="53"/>
    </row>
    <row r="314" spans="22:30" x14ac:dyDescent="0.25">
      <c r="V314" s="7"/>
      <c r="W314" s="51"/>
      <c r="X314" s="51"/>
      <c r="Y314" s="52"/>
      <c r="Z314" s="52"/>
      <c r="AA314" s="53"/>
      <c r="AB314" s="54"/>
      <c r="AC314" s="53"/>
      <c r="AD314" s="53"/>
    </row>
    <row r="315" spans="22:30" x14ac:dyDescent="0.25">
      <c r="V315" s="7"/>
      <c r="W315" s="51"/>
      <c r="X315" s="51"/>
      <c r="Y315" s="52"/>
      <c r="Z315" s="52"/>
      <c r="AA315" s="53"/>
      <c r="AB315" s="54"/>
      <c r="AC315" s="53"/>
      <c r="AD315" s="53"/>
    </row>
    <row r="316" spans="22:30" x14ac:dyDescent="0.25">
      <c r="V316" s="7"/>
      <c r="W316" s="51"/>
      <c r="X316" s="51"/>
      <c r="Y316" s="52"/>
      <c r="Z316" s="52"/>
      <c r="AA316" s="53"/>
      <c r="AB316" s="54"/>
      <c r="AC316" s="53"/>
      <c r="AD316" s="53"/>
    </row>
    <row r="317" spans="22:30" x14ac:dyDescent="0.25">
      <c r="V317" s="7"/>
      <c r="W317" s="51"/>
      <c r="X317" s="51"/>
      <c r="Y317" s="52"/>
      <c r="Z317" s="52"/>
      <c r="AA317" s="53"/>
      <c r="AB317" s="54"/>
      <c r="AC317" s="53"/>
      <c r="AD317" s="53"/>
    </row>
    <row r="318" spans="22:30" x14ac:dyDescent="0.25">
      <c r="V318" s="7"/>
      <c r="W318" s="51"/>
      <c r="X318" s="51"/>
      <c r="Y318" s="52"/>
      <c r="Z318" s="52"/>
      <c r="AA318" s="53"/>
      <c r="AB318" s="54"/>
      <c r="AC318" s="53"/>
      <c r="AD318" s="53"/>
    </row>
    <row r="319" spans="22:30" x14ac:dyDescent="0.25">
      <c r="V319" s="7"/>
      <c r="W319" s="51"/>
      <c r="X319" s="51"/>
      <c r="Y319" s="52"/>
      <c r="Z319" s="52"/>
      <c r="AA319" s="53"/>
      <c r="AB319" s="54"/>
      <c r="AC319" s="53"/>
      <c r="AD319" s="53"/>
    </row>
    <row r="320" spans="22:30" x14ac:dyDescent="0.25">
      <c r="V320" s="7"/>
      <c r="W320" s="51"/>
      <c r="X320" s="51"/>
      <c r="Y320" s="52"/>
      <c r="Z320" s="52"/>
      <c r="AA320" s="53"/>
      <c r="AB320" s="54"/>
      <c r="AC320" s="53"/>
      <c r="AD320" s="53"/>
    </row>
    <row r="321" spans="22:30" x14ac:dyDescent="0.25">
      <c r="V321" s="7"/>
      <c r="W321" s="51"/>
      <c r="X321" s="51"/>
      <c r="Y321" s="52"/>
      <c r="Z321" s="52"/>
      <c r="AA321" s="53"/>
      <c r="AB321" s="54"/>
      <c r="AC321" s="53"/>
      <c r="AD321" s="53"/>
    </row>
    <row r="322" spans="22:30" x14ac:dyDescent="0.25">
      <c r="V322" s="7"/>
      <c r="W322" s="51"/>
      <c r="X322" s="51"/>
      <c r="Y322" s="52"/>
      <c r="Z322" s="52"/>
      <c r="AA322" s="53"/>
      <c r="AB322" s="54"/>
      <c r="AC322" s="53"/>
      <c r="AD322" s="53"/>
    </row>
    <row r="323" spans="22:30" x14ac:dyDescent="0.25">
      <c r="V323" s="7"/>
      <c r="W323" s="51"/>
      <c r="X323" s="51"/>
      <c r="Y323" s="52"/>
      <c r="Z323" s="52"/>
      <c r="AA323" s="53"/>
      <c r="AB323" s="54"/>
      <c r="AC323" s="53"/>
      <c r="AD323" s="53"/>
    </row>
    <row r="324" spans="22:30" x14ac:dyDescent="0.25">
      <c r="V324" s="7"/>
      <c r="W324" s="51"/>
      <c r="X324" s="51"/>
      <c r="Y324" s="52"/>
      <c r="Z324" s="52"/>
      <c r="AA324" s="53"/>
      <c r="AB324" s="54"/>
      <c r="AC324" s="53"/>
      <c r="AD324" s="53"/>
    </row>
    <row r="325" spans="22:30" x14ac:dyDescent="0.25">
      <c r="V325" s="7"/>
      <c r="W325" s="51"/>
      <c r="X325" s="51"/>
      <c r="Y325" s="52"/>
      <c r="Z325" s="52"/>
      <c r="AA325" s="53"/>
      <c r="AB325" s="54"/>
      <c r="AC325" s="53"/>
      <c r="AD325" s="53"/>
    </row>
    <row r="326" spans="22:30" x14ac:dyDescent="0.25">
      <c r="V326" s="7"/>
      <c r="W326" s="51"/>
      <c r="X326" s="51"/>
      <c r="Y326" s="52"/>
      <c r="Z326" s="52"/>
      <c r="AA326" s="53"/>
      <c r="AB326" s="54"/>
      <c r="AC326" s="53"/>
      <c r="AD326" s="53"/>
    </row>
    <row r="327" spans="22:30" x14ac:dyDescent="0.25">
      <c r="V327" s="7"/>
      <c r="W327" s="51"/>
      <c r="X327" s="51"/>
      <c r="Y327" s="52"/>
      <c r="Z327" s="52"/>
      <c r="AA327" s="53"/>
      <c r="AB327" s="54"/>
      <c r="AC327" s="53"/>
      <c r="AD327" s="53"/>
    </row>
    <row r="328" spans="22:30" x14ac:dyDescent="0.25">
      <c r="V328" s="7"/>
      <c r="W328" s="51"/>
      <c r="X328" s="51"/>
      <c r="Y328" s="52"/>
      <c r="Z328" s="52"/>
      <c r="AA328" s="53"/>
      <c r="AB328" s="54"/>
      <c r="AC328" s="53"/>
      <c r="AD328" s="53"/>
    </row>
    <row r="329" spans="22:30" x14ac:dyDescent="0.25">
      <c r="V329" s="7"/>
      <c r="W329" s="51"/>
      <c r="X329" s="51"/>
      <c r="Y329" s="52"/>
      <c r="Z329" s="52"/>
      <c r="AA329" s="53"/>
      <c r="AB329" s="54"/>
      <c r="AC329" s="53"/>
      <c r="AD329" s="53"/>
    </row>
    <row r="330" spans="22:30" x14ac:dyDescent="0.25">
      <c r="V330" s="7"/>
      <c r="W330" s="51"/>
      <c r="X330" s="51"/>
      <c r="Y330" s="52"/>
      <c r="Z330" s="52"/>
      <c r="AA330" s="53"/>
      <c r="AB330" s="54"/>
      <c r="AC330" s="53"/>
      <c r="AD330" s="53"/>
    </row>
    <row r="331" spans="22:30" x14ac:dyDescent="0.25">
      <c r="V331" s="7"/>
      <c r="W331" s="51"/>
      <c r="X331" s="51"/>
      <c r="Y331" s="52"/>
      <c r="Z331" s="52"/>
      <c r="AA331" s="53"/>
      <c r="AB331" s="54"/>
      <c r="AC331" s="53"/>
      <c r="AD331" s="53"/>
    </row>
    <row r="332" spans="22:30" x14ac:dyDescent="0.25">
      <c r="V332" s="7"/>
      <c r="W332" s="51"/>
      <c r="X332" s="51"/>
      <c r="Y332" s="52"/>
      <c r="Z332" s="52"/>
      <c r="AA332" s="53"/>
      <c r="AB332" s="54"/>
      <c r="AC332" s="53"/>
      <c r="AD332" s="53"/>
    </row>
    <row r="333" spans="22:30" x14ac:dyDescent="0.25">
      <c r="V333" s="7"/>
      <c r="W333" s="51"/>
      <c r="X333" s="51"/>
      <c r="Y333" s="52"/>
      <c r="Z333" s="52"/>
      <c r="AA333" s="53"/>
      <c r="AB333" s="54"/>
      <c r="AC333" s="53"/>
      <c r="AD333" s="53"/>
    </row>
    <row r="334" spans="22:30" x14ac:dyDescent="0.25">
      <c r="V334" s="7"/>
      <c r="W334" s="51"/>
      <c r="X334" s="51"/>
      <c r="Y334" s="52"/>
      <c r="Z334" s="52"/>
      <c r="AA334" s="53"/>
      <c r="AB334" s="54"/>
      <c r="AC334" s="53"/>
      <c r="AD334" s="53"/>
    </row>
    <row r="335" spans="22:30" x14ac:dyDescent="0.25">
      <c r="V335" s="7"/>
      <c r="W335" s="51"/>
      <c r="X335" s="51"/>
      <c r="Y335" s="52"/>
      <c r="Z335" s="52"/>
      <c r="AA335" s="53"/>
      <c r="AB335" s="54"/>
      <c r="AC335" s="53"/>
      <c r="AD335" s="53"/>
    </row>
    <row r="336" spans="22:30" x14ac:dyDescent="0.25">
      <c r="V336" s="7"/>
      <c r="W336" s="51"/>
      <c r="X336" s="51"/>
      <c r="Y336" s="52"/>
      <c r="Z336" s="52"/>
      <c r="AA336" s="53"/>
      <c r="AB336" s="54"/>
      <c r="AC336" s="53"/>
      <c r="AD336" s="53"/>
    </row>
    <row r="337" spans="22:30" x14ac:dyDescent="0.25">
      <c r="V337" s="7"/>
      <c r="W337" s="51"/>
      <c r="X337" s="51"/>
      <c r="Y337" s="52"/>
      <c r="Z337" s="52"/>
      <c r="AA337" s="53"/>
      <c r="AB337" s="54"/>
      <c r="AC337" s="53"/>
      <c r="AD337" s="53"/>
    </row>
    <row r="338" spans="22:30" x14ac:dyDescent="0.25">
      <c r="V338" s="7"/>
      <c r="W338" s="51"/>
      <c r="X338" s="51"/>
      <c r="Y338" s="52"/>
      <c r="Z338" s="52"/>
      <c r="AA338" s="53"/>
      <c r="AB338" s="54"/>
      <c r="AC338" s="53"/>
      <c r="AD338" s="53"/>
    </row>
    <row r="339" spans="22:30" x14ac:dyDescent="0.25">
      <c r="V339" s="7"/>
      <c r="W339" s="51"/>
      <c r="X339" s="51"/>
      <c r="Y339" s="52"/>
      <c r="Z339" s="52"/>
      <c r="AA339" s="53"/>
      <c r="AB339" s="54"/>
      <c r="AC339" s="53"/>
      <c r="AD339" s="53"/>
    </row>
    <row r="340" spans="22:30" x14ac:dyDescent="0.25">
      <c r="V340" s="7"/>
      <c r="W340" s="51"/>
      <c r="X340" s="51"/>
      <c r="Y340" s="52"/>
      <c r="Z340" s="52"/>
      <c r="AA340" s="53"/>
      <c r="AB340" s="54"/>
      <c r="AC340" s="53"/>
      <c r="AD340" s="53"/>
    </row>
    <row r="341" spans="22:30" x14ac:dyDescent="0.25">
      <c r="V341" s="7"/>
      <c r="W341" s="51"/>
      <c r="X341" s="51"/>
      <c r="Y341" s="52"/>
      <c r="Z341" s="52"/>
      <c r="AA341" s="53"/>
      <c r="AB341" s="54"/>
      <c r="AC341" s="53"/>
      <c r="AD341" s="53"/>
    </row>
    <row r="342" spans="22:30" x14ac:dyDescent="0.25">
      <c r="V342" s="7"/>
      <c r="W342" s="51"/>
      <c r="X342" s="51"/>
      <c r="Y342" s="52"/>
      <c r="Z342" s="52"/>
      <c r="AA342" s="53"/>
      <c r="AB342" s="54"/>
      <c r="AC342" s="53"/>
      <c r="AD342" s="53"/>
    </row>
    <row r="343" spans="22:30" x14ac:dyDescent="0.25">
      <c r="V343" s="7"/>
      <c r="W343" s="51"/>
      <c r="X343" s="51"/>
      <c r="Y343" s="52"/>
      <c r="Z343" s="52"/>
      <c r="AA343" s="53"/>
      <c r="AB343" s="54"/>
      <c r="AC343" s="53"/>
      <c r="AD343" s="53"/>
    </row>
    <row r="344" spans="22:30" x14ac:dyDescent="0.25">
      <c r="V344" s="7"/>
      <c r="W344" s="51"/>
      <c r="X344" s="51"/>
      <c r="Y344" s="52"/>
      <c r="Z344" s="52"/>
      <c r="AA344" s="53"/>
      <c r="AB344" s="54"/>
      <c r="AC344" s="53"/>
      <c r="AD344" s="53"/>
    </row>
    <row r="345" spans="22:30" x14ac:dyDescent="0.25">
      <c r="V345" s="7"/>
      <c r="W345" s="51"/>
      <c r="X345" s="51"/>
      <c r="Y345" s="52"/>
      <c r="Z345" s="52"/>
      <c r="AA345" s="53"/>
      <c r="AB345" s="54"/>
      <c r="AC345" s="53"/>
      <c r="AD345" s="53"/>
    </row>
    <row r="346" spans="22:30" x14ac:dyDescent="0.25">
      <c r="V346" s="7"/>
      <c r="W346" s="51"/>
      <c r="X346" s="51"/>
      <c r="Y346" s="52"/>
      <c r="Z346" s="52"/>
      <c r="AA346" s="53"/>
      <c r="AB346" s="54"/>
      <c r="AC346" s="53"/>
      <c r="AD346" s="53"/>
    </row>
    <row r="347" spans="22:30" x14ac:dyDescent="0.25">
      <c r="V347" s="7"/>
      <c r="W347" s="51"/>
      <c r="X347" s="51"/>
      <c r="Y347" s="52"/>
      <c r="Z347" s="52"/>
      <c r="AA347" s="53"/>
      <c r="AB347" s="54"/>
      <c r="AC347" s="53"/>
      <c r="AD347" s="53"/>
    </row>
    <row r="348" spans="22:30" x14ac:dyDescent="0.25">
      <c r="V348" s="7"/>
      <c r="W348" s="51"/>
      <c r="X348" s="51"/>
      <c r="Y348" s="52"/>
      <c r="Z348" s="52"/>
      <c r="AA348" s="53"/>
      <c r="AB348" s="54"/>
      <c r="AC348" s="53"/>
      <c r="AD348" s="53"/>
    </row>
    <row r="349" spans="22:30" x14ac:dyDescent="0.25">
      <c r="V349" s="7"/>
      <c r="W349" s="51"/>
      <c r="X349" s="51"/>
      <c r="Y349" s="52"/>
      <c r="Z349" s="52"/>
      <c r="AA349" s="53"/>
      <c r="AB349" s="54"/>
      <c r="AC349" s="53"/>
      <c r="AD349" s="53"/>
    </row>
    <row r="350" spans="22:30" x14ac:dyDescent="0.25">
      <c r="V350" s="7"/>
      <c r="W350" s="51"/>
      <c r="X350" s="51"/>
      <c r="Y350" s="52"/>
      <c r="Z350" s="52"/>
      <c r="AA350" s="53"/>
      <c r="AB350" s="54"/>
      <c r="AC350" s="53"/>
      <c r="AD350" s="53"/>
    </row>
    <row r="351" spans="22:30" x14ac:dyDescent="0.25">
      <c r="V351" s="7"/>
      <c r="W351" s="51"/>
      <c r="X351" s="51"/>
      <c r="Y351" s="52"/>
      <c r="Z351" s="52"/>
      <c r="AA351" s="53"/>
      <c r="AB351" s="54"/>
      <c r="AC351" s="53"/>
      <c r="AD351" s="53"/>
    </row>
    <row r="352" spans="22:30" x14ac:dyDescent="0.25">
      <c r="V352" s="7"/>
      <c r="W352" s="51"/>
      <c r="X352" s="51"/>
      <c r="Y352" s="52"/>
      <c r="Z352" s="52"/>
      <c r="AA352" s="53"/>
      <c r="AB352" s="54"/>
      <c r="AC352" s="53"/>
      <c r="AD352" s="53"/>
    </row>
    <row r="353" spans="22:30" x14ac:dyDescent="0.25">
      <c r="V353" s="7"/>
      <c r="W353" s="51"/>
      <c r="X353" s="51"/>
      <c r="Y353" s="52"/>
      <c r="Z353" s="52"/>
      <c r="AA353" s="53"/>
      <c r="AB353" s="54"/>
      <c r="AC353" s="53"/>
      <c r="AD353" s="53"/>
    </row>
    <row r="354" spans="22:30" x14ac:dyDescent="0.25">
      <c r="V354" s="7"/>
      <c r="W354" s="51"/>
      <c r="X354" s="51"/>
      <c r="Y354" s="52"/>
      <c r="Z354" s="52"/>
      <c r="AA354" s="53"/>
      <c r="AB354" s="54"/>
      <c r="AC354" s="53"/>
      <c r="AD354" s="53"/>
    </row>
    <row r="355" spans="22:30" x14ac:dyDescent="0.25">
      <c r="V355" s="7"/>
      <c r="W355" s="51"/>
      <c r="X355" s="51"/>
      <c r="Y355" s="52"/>
      <c r="Z355" s="52"/>
      <c r="AA355" s="53"/>
      <c r="AB355" s="54"/>
      <c r="AC355" s="53"/>
      <c r="AD355" s="53"/>
    </row>
    <row r="356" spans="22:30" x14ac:dyDescent="0.25">
      <c r="V356" s="7"/>
      <c r="W356" s="51"/>
      <c r="X356" s="51"/>
      <c r="Y356" s="52"/>
      <c r="Z356" s="52"/>
      <c r="AA356" s="53"/>
      <c r="AB356" s="54"/>
      <c r="AC356" s="53"/>
      <c r="AD356" s="53"/>
    </row>
    <row r="357" spans="22:30" x14ac:dyDescent="0.25">
      <c r="V357" s="7"/>
      <c r="W357" s="51"/>
      <c r="X357" s="51"/>
      <c r="Y357" s="52"/>
      <c r="Z357" s="52"/>
      <c r="AA357" s="53"/>
      <c r="AB357" s="54"/>
      <c r="AC357" s="53"/>
      <c r="AD357" s="53"/>
    </row>
    <row r="358" spans="22:30" x14ac:dyDescent="0.25">
      <c r="V358" s="7"/>
      <c r="W358" s="51"/>
      <c r="X358" s="51"/>
      <c r="Y358" s="52"/>
      <c r="Z358" s="52"/>
      <c r="AA358" s="53"/>
      <c r="AB358" s="54"/>
      <c r="AC358" s="53"/>
      <c r="AD358" s="53"/>
    </row>
    <row r="359" spans="22:30" x14ac:dyDescent="0.25">
      <c r="V359" s="7"/>
      <c r="W359" s="51"/>
      <c r="X359" s="51"/>
      <c r="Y359" s="52"/>
      <c r="Z359" s="52"/>
      <c r="AA359" s="53"/>
      <c r="AB359" s="54"/>
      <c r="AC359" s="53"/>
      <c r="AD359" s="53"/>
    </row>
    <row r="360" spans="22:30" x14ac:dyDescent="0.25">
      <c r="V360" s="7"/>
      <c r="W360" s="51"/>
      <c r="X360" s="51"/>
      <c r="Y360" s="52"/>
      <c r="Z360" s="52"/>
      <c r="AA360" s="53"/>
      <c r="AB360" s="54"/>
      <c r="AC360" s="53"/>
      <c r="AD360" s="53"/>
    </row>
    <row r="361" spans="22:30" x14ac:dyDescent="0.25">
      <c r="V361" s="7"/>
      <c r="W361" s="51"/>
      <c r="X361" s="51"/>
      <c r="Y361" s="52"/>
      <c r="Z361" s="52"/>
      <c r="AA361" s="53"/>
      <c r="AB361" s="54"/>
      <c r="AC361" s="53"/>
      <c r="AD361" s="53"/>
    </row>
    <row r="362" spans="22:30" x14ac:dyDescent="0.25">
      <c r="V362" s="7"/>
      <c r="W362" s="51"/>
      <c r="X362" s="51"/>
      <c r="Y362" s="52"/>
      <c r="Z362" s="52"/>
      <c r="AA362" s="53"/>
      <c r="AB362" s="54"/>
      <c r="AC362" s="53"/>
      <c r="AD362" s="53"/>
    </row>
    <row r="363" spans="22:30" x14ac:dyDescent="0.25">
      <c r="V363" s="7"/>
      <c r="W363" s="51"/>
      <c r="X363" s="51"/>
      <c r="Y363" s="52"/>
      <c r="Z363" s="52"/>
      <c r="AA363" s="53"/>
      <c r="AB363" s="54"/>
      <c r="AC363" s="53"/>
      <c r="AD363" s="53"/>
    </row>
    <row r="364" spans="22:30" x14ac:dyDescent="0.25">
      <c r="V364" s="7"/>
      <c r="W364" s="51"/>
      <c r="X364" s="51"/>
      <c r="Y364" s="52"/>
      <c r="Z364" s="52"/>
      <c r="AA364" s="53"/>
      <c r="AB364" s="54"/>
      <c r="AC364" s="53"/>
      <c r="AD364" s="53"/>
    </row>
    <row r="365" spans="22:30" x14ac:dyDescent="0.25">
      <c r="V365" s="7"/>
      <c r="W365" s="51"/>
      <c r="X365" s="51"/>
      <c r="Y365" s="52"/>
      <c r="Z365" s="52"/>
      <c r="AA365" s="53"/>
      <c r="AB365" s="54"/>
      <c r="AC365" s="53"/>
      <c r="AD365" s="53"/>
    </row>
    <row r="366" spans="22:30" x14ac:dyDescent="0.25">
      <c r="V366" s="7"/>
      <c r="W366" s="51"/>
      <c r="X366" s="51"/>
      <c r="Y366" s="52"/>
      <c r="Z366" s="52"/>
      <c r="AA366" s="53"/>
      <c r="AB366" s="54"/>
      <c r="AC366" s="53"/>
      <c r="AD366" s="53"/>
    </row>
    <row r="367" spans="22:30" x14ac:dyDescent="0.25">
      <c r="V367" s="7"/>
      <c r="W367" s="51"/>
      <c r="X367" s="51"/>
      <c r="Y367" s="52"/>
      <c r="Z367" s="52"/>
      <c r="AA367" s="53"/>
      <c r="AB367" s="54"/>
      <c r="AC367" s="53"/>
      <c r="AD367" s="53"/>
    </row>
    <row r="368" spans="22:30" x14ac:dyDescent="0.25">
      <c r="V368" s="7"/>
      <c r="W368" s="51"/>
      <c r="X368" s="51"/>
      <c r="Y368" s="52"/>
      <c r="Z368" s="52"/>
      <c r="AA368" s="53"/>
      <c r="AB368" s="54"/>
      <c r="AC368" s="53"/>
      <c r="AD368" s="53"/>
    </row>
    <row r="369" spans="22:30" x14ac:dyDescent="0.25">
      <c r="V369" s="7"/>
      <c r="W369" s="51"/>
      <c r="X369" s="51"/>
      <c r="Y369" s="52"/>
      <c r="Z369" s="52"/>
      <c r="AA369" s="53"/>
      <c r="AB369" s="54"/>
      <c r="AC369" s="53"/>
      <c r="AD369" s="53"/>
    </row>
    <row r="370" spans="22:30" x14ac:dyDescent="0.25">
      <c r="V370" s="7"/>
      <c r="W370" s="51"/>
      <c r="X370" s="51"/>
      <c r="Y370" s="52"/>
      <c r="Z370" s="52"/>
      <c r="AA370" s="53"/>
      <c r="AB370" s="54"/>
      <c r="AC370" s="53"/>
      <c r="AD370" s="53"/>
    </row>
    <row r="371" spans="22:30" x14ac:dyDescent="0.25">
      <c r="V371" s="7"/>
      <c r="W371" s="51"/>
      <c r="X371" s="51"/>
      <c r="Y371" s="52"/>
      <c r="Z371" s="52"/>
      <c r="AA371" s="53"/>
      <c r="AB371" s="54"/>
      <c r="AC371" s="53"/>
      <c r="AD371" s="53"/>
    </row>
    <row r="372" spans="22:30" x14ac:dyDescent="0.25">
      <c r="V372" s="7"/>
      <c r="W372" s="51"/>
      <c r="X372" s="51"/>
      <c r="Y372" s="52"/>
      <c r="Z372" s="52"/>
      <c r="AA372" s="53"/>
      <c r="AB372" s="54"/>
      <c r="AC372" s="53"/>
      <c r="AD372" s="53"/>
    </row>
    <row r="373" spans="22:30" x14ac:dyDescent="0.25">
      <c r="V373" s="7"/>
      <c r="W373" s="51"/>
      <c r="X373" s="51"/>
      <c r="Y373" s="52"/>
      <c r="Z373" s="52"/>
      <c r="AA373" s="53"/>
      <c r="AB373" s="54"/>
      <c r="AC373" s="53"/>
      <c r="AD373" s="53"/>
    </row>
    <row r="374" spans="22:30" x14ac:dyDescent="0.25">
      <c r="V374" s="7"/>
      <c r="W374" s="51"/>
      <c r="X374" s="51"/>
      <c r="Y374" s="52"/>
      <c r="Z374" s="52"/>
      <c r="AA374" s="53"/>
      <c r="AB374" s="54"/>
      <c r="AC374" s="53"/>
      <c r="AD374" s="53"/>
    </row>
    <row r="375" spans="22:30" x14ac:dyDescent="0.25">
      <c r="V375" s="7"/>
      <c r="W375" s="51"/>
      <c r="X375" s="51"/>
      <c r="Y375" s="52"/>
      <c r="Z375" s="52"/>
      <c r="AA375" s="53"/>
      <c r="AB375" s="54"/>
      <c r="AC375" s="53"/>
      <c r="AD375" s="53"/>
    </row>
    <row r="376" spans="22:30" x14ac:dyDescent="0.25">
      <c r="V376" s="7"/>
      <c r="W376" s="51"/>
      <c r="X376" s="51"/>
      <c r="Y376" s="52"/>
      <c r="Z376" s="52"/>
      <c r="AA376" s="53"/>
      <c r="AB376" s="54"/>
      <c r="AC376" s="53"/>
      <c r="AD376" s="53"/>
    </row>
    <row r="377" spans="22:30" x14ac:dyDescent="0.25">
      <c r="V377" s="7"/>
      <c r="W377" s="51"/>
      <c r="X377" s="51"/>
      <c r="Y377" s="52"/>
      <c r="Z377" s="52"/>
      <c r="AA377" s="53"/>
      <c r="AB377" s="54"/>
      <c r="AC377" s="53"/>
      <c r="AD377" s="53"/>
    </row>
    <row r="378" spans="22:30" x14ac:dyDescent="0.25">
      <c r="V378" s="7"/>
      <c r="W378" s="51"/>
      <c r="X378" s="51"/>
      <c r="Y378" s="52"/>
      <c r="Z378" s="52"/>
      <c r="AA378" s="53"/>
      <c r="AB378" s="54"/>
      <c r="AC378" s="53"/>
      <c r="AD378" s="53"/>
    </row>
    <row r="379" spans="22:30" x14ac:dyDescent="0.25">
      <c r="V379" s="7"/>
      <c r="W379" s="51"/>
      <c r="X379" s="51"/>
      <c r="Y379" s="52"/>
      <c r="Z379" s="52"/>
      <c r="AA379" s="53"/>
      <c r="AB379" s="54"/>
      <c r="AC379" s="53"/>
      <c r="AD379" s="53"/>
    </row>
    <row r="380" spans="22:30" x14ac:dyDescent="0.25">
      <c r="V380" s="7"/>
      <c r="W380" s="51"/>
      <c r="X380" s="51"/>
      <c r="Y380" s="52"/>
      <c r="Z380" s="52"/>
      <c r="AA380" s="53"/>
      <c r="AB380" s="54"/>
      <c r="AC380" s="53"/>
      <c r="AD380" s="53"/>
    </row>
    <row r="381" spans="22:30" x14ac:dyDescent="0.25">
      <c r="V381" s="7"/>
      <c r="W381" s="51"/>
      <c r="X381" s="51"/>
      <c r="Y381" s="52"/>
      <c r="Z381" s="52"/>
      <c r="AA381" s="53"/>
      <c r="AB381" s="54"/>
      <c r="AC381" s="53"/>
      <c r="AD381" s="53"/>
    </row>
    <row r="382" spans="22:30" x14ac:dyDescent="0.25">
      <c r="V382" s="7"/>
      <c r="W382" s="51"/>
      <c r="X382" s="51"/>
      <c r="Y382" s="52"/>
      <c r="Z382" s="52"/>
      <c r="AA382" s="53"/>
      <c r="AB382" s="54"/>
      <c r="AC382" s="53"/>
      <c r="AD382" s="53"/>
    </row>
    <row r="383" spans="22:30" x14ac:dyDescent="0.25">
      <c r="V383" s="7"/>
      <c r="W383" s="51"/>
      <c r="X383" s="51"/>
      <c r="Y383" s="52"/>
      <c r="Z383" s="52"/>
      <c r="AA383" s="53"/>
      <c r="AB383" s="54"/>
      <c r="AC383" s="53"/>
      <c r="AD383" s="53"/>
    </row>
    <row r="384" spans="22:30" x14ac:dyDescent="0.25">
      <c r="V384" s="7"/>
      <c r="W384" s="51"/>
      <c r="X384" s="51"/>
      <c r="Y384" s="52"/>
      <c r="Z384" s="52"/>
      <c r="AA384" s="53"/>
      <c r="AB384" s="54"/>
      <c r="AC384" s="53"/>
      <c r="AD384" s="53"/>
    </row>
    <row r="385" spans="22:30" x14ac:dyDescent="0.25">
      <c r="V385" s="7"/>
      <c r="W385" s="51"/>
      <c r="X385" s="51"/>
      <c r="Y385" s="52"/>
      <c r="Z385" s="52"/>
      <c r="AA385" s="53"/>
      <c r="AB385" s="54"/>
      <c r="AC385" s="53"/>
      <c r="AD385" s="53"/>
    </row>
    <row r="386" spans="22:30" x14ac:dyDescent="0.25">
      <c r="V386" s="7"/>
      <c r="W386" s="51"/>
      <c r="X386" s="51"/>
      <c r="Y386" s="52"/>
      <c r="Z386" s="52"/>
      <c r="AA386" s="53"/>
      <c r="AB386" s="54"/>
      <c r="AC386" s="53"/>
      <c r="AD386" s="53"/>
    </row>
    <row r="387" spans="22:30" x14ac:dyDescent="0.25">
      <c r="V387" s="7"/>
      <c r="W387" s="51"/>
      <c r="X387" s="51"/>
      <c r="Y387" s="52"/>
      <c r="Z387" s="52"/>
      <c r="AA387" s="53"/>
      <c r="AB387" s="54"/>
      <c r="AC387" s="53"/>
      <c r="AD387" s="53"/>
    </row>
    <row r="388" spans="22:30" x14ac:dyDescent="0.25">
      <c r="V388" s="7"/>
      <c r="W388" s="51"/>
      <c r="X388" s="51"/>
      <c r="Y388" s="52"/>
      <c r="Z388" s="52"/>
      <c r="AA388" s="53"/>
      <c r="AB388" s="54"/>
      <c r="AC388" s="53"/>
      <c r="AD388" s="53"/>
    </row>
    <row r="389" spans="22:30" x14ac:dyDescent="0.25">
      <c r="V389" s="7"/>
      <c r="W389" s="51"/>
      <c r="X389" s="51"/>
      <c r="Y389" s="52"/>
      <c r="Z389" s="52"/>
      <c r="AA389" s="53"/>
      <c r="AB389" s="54"/>
      <c r="AC389" s="53"/>
      <c r="AD389" s="53"/>
    </row>
    <row r="390" spans="22:30" x14ac:dyDescent="0.25">
      <c r="V390" s="7"/>
      <c r="W390" s="51"/>
      <c r="X390" s="51"/>
      <c r="Y390" s="52"/>
      <c r="Z390" s="52"/>
      <c r="AA390" s="53"/>
      <c r="AB390" s="54"/>
      <c r="AC390" s="53"/>
      <c r="AD390" s="53"/>
    </row>
    <row r="391" spans="22:30" x14ac:dyDescent="0.25">
      <c r="V391" s="7"/>
      <c r="W391" s="51"/>
      <c r="X391" s="51"/>
      <c r="Y391" s="52"/>
      <c r="Z391" s="52"/>
      <c r="AA391" s="53"/>
      <c r="AB391" s="54"/>
      <c r="AC391" s="53"/>
      <c r="AD391" s="53"/>
    </row>
    <row r="392" spans="22:30" x14ac:dyDescent="0.25">
      <c r="V392" s="7"/>
      <c r="W392" s="51"/>
      <c r="X392" s="51"/>
      <c r="Y392" s="52"/>
      <c r="Z392" s="52"/>
      <c r="AA392" s="53"/>
      <c r="AB392" s="54"/>
      <c r="AC392" s="53"/>
      <c r="AD392" s="53"/>
    </row>
    <row r="393" spans="22:30" x14ac:dyDescent="0.25">
      <c r="V393" s="7"/>
      <c r="W393" s="51"/>
      <c r="X393" s="51"/>
      <c r="Y393" s="52"/>
      <c r="Z393" s="52"/>
      <c r="AA393" s="53"/>
      <c r="AB393" s="54"/>
      <c r="AC393" s="53"/>
      <c r="AD393" s="53"/>
    </row>
    <row r="394" spans="22:30" x14ac:dyDescent="0.25">
      <c r="V394" s="7"/>
      <c r="W394" s="51"/>
      <c r="X394" s="51"/>
      <c r="Y394" s="52"/>
      <c r="Z394" s="52"/>
      <c r="AA394" s="53"/>
      <c r="AB394" s="54"/>
      <c r="AC394" s="53"/>
      <c r="AD394" s="53"/>
    </row>
    <row r="395" spans="22:30" x14ac:dyDescent="0.25">
      <c r="V395" s="7"/>
      <c r="W395" s="51"/>
      <c r="X395" s="51"/>
      <c r="Y395" s="52"/>
      <c r="Z395" s="52"/>
      <c r="AA395" s="53"/>
      <c r="AB395" s="54"/>
      <c r="AC395" s="53"/>
      <c r="AD395" s="53"/>
    </row>
    <row r="396" spans="22:30" x14ac:dyDescent="0.25">
      <c r="V396" s="7"/>
      <c r="W396" s="51"/>
      <c r="X396" s="51"/>
      <c r="Y396" s="52"/>
      <c r="Z396" s="52"/>
      <c r="AA396" s="53"/>
      <c r="AB396" s="54"/>
      <c r="AC396" s="53"/>
      <c r="AD396" s="53"/>
    </row>
    <row r="397" spans="22:30" x14ac:dyDescent="0.25">
      <c r="V397" s="7"/>
      <c r="W397" s="51"/>
      <c r="X397" s="51"/>
      <c r="Y397" s="52"/>
      <c r="Z397" s="52"/>
      <c r="AA397" s="53"/>
      <c r="AB397" s="54"/>
      <c r="AC397" s="53"/>
      <c r="AD397" s="53"/>
    </row>
    <row r="398" spans="22:30" x14ac:dyDescent="0.25">
      <c r="V398" s="7"/>
      <c r="W398" s="51"/>
      <c r="X398" s="51"/>
      <c r="Y398" s="52"/>
      <c r="Z398" s="52"/>
      <c r="AA398" s="53"/>
      <c r="AB398" s="54"/>
      <c r="AC398" s="53"/>
      <c r="AD398" s="53"/>
    </row>
    <row r="399" spans="22:30" x14ac:dyDescent="0.25">
      <c r="V399" s="7"/>
      <c r="W399" s="51"/>
      <c r="X399" s="51"/>
      <c r="Y399" s="52"/>
      <c r="Z399" s="52"/>
      <c r="AA399" s="53"/>
      <c r="AB399" s="54"/>
      <c r="AC399" s="53"/>
      <c r="AD399" s="53"/>
    </row>
    <row r="400" spans="22:30" x14ac:dyDescent="0.25">
      <c r="V400" s="7"/>
      <c r="W400" s="51"/>
      <c r="X400" s="51"/>
      <c r="Y400" s="52"/>
      <c r="Z400" s="52"/>
      <c r="AA400" s="53"/>
      <c r="AB400" s="54"/>
      <c r="AC400" s="53"/>
      <c r="AD400" s="53"/>
    </row>
    <row r="401" spans="22:30" x14ac:dyDescent="0.25">
      <c r="V401" s="7"/>
      <c r="W401" s="51"/>
      <c r="X401" s="51"/>
      <c r="Y401" s="52"/>
      <c r="Z401" s="52"/>
      <c r="AA401" s="53"/>
      <c r="AB401" s="54"/>
      <c r="AC401" s="53"/>
      <c r="AD401" s="53"/>
    </row>
    <row r="402" spans="22:30" x14ac:dyDescent="0.25">
      <c r="V402" s="7"/>
      <c r="W402" s="51"/>
      <c r="X402" s="51"/>
      <c r="Y402" s="52"/>
      <c r="Z402" s="52"/>
      <c r="AA402" s="53"/>
      <c r="AB402" s="54"/>
      <c r="AC402" s="53"/>
      <c r="AD402" s="53"/>
    </row>
    <row r="403" spans="22:30" x14ac:dyDescent="0.25">
      <c r="V403" s="7"/>
      <c r="W403" s="51"/>
      <c r="X403" s="51"/>
      <c r="Y403" s="52"/>
      <c r="Z403" s="52"/>
      <c r="AA403" s="53"/>
      <c r="AB403" s="54"/>
      <c r="AC403" s="53"/>
      <c r="AD403" s="53"/>
    </row>
    <row r="404" spans="22:30" x14ac:dyDescent="0.25">
      <c r="V404" s="7"/>
      <c r="W404" s="51"/>
      <c r="X404" s="51"/>
      <c r="Y404" s="52"/>
      <c r="Z404" s="52"/>
      <c r="AA404" s="53"/>
      <c r="AB404" s="54"/>
      <c r="AC404" s="53"/>
      <c r="AD404" s="53"/>
    </row>
    <row r="405" spans="22:30" x14ac:dyDescent="0.25">
      <c r="V405" s="7"/>
      <c r="W405" s="51"/>
      <c r="X405" s="51"/>
      <c r="Y405" s="52"/>
      <c r="Z405" s="52"/>
      <c r="AA405" s="53"/>
      <c r="AB405" s="54"/>
      <c r="AC405" s="53"/>
      <c r="AD405" s="53"/>
    </row>
    <row r="406" spans="22:30" x14ac:dyDescent="0.25">
      <c r="V406" s="7"/>
      <c r="W406" s="51"/>
      <c r="X406" s="51"/>
      <c r="Y406" s="52"/>
      <c r="Z406" s="52"/>
      <c r="AA406" s="53"/>
      <c r="AB406" s="54"/>
      <c r="AC406" s="53"/>
      <c r="AD406" s="53"/>
    </row>
    <row r="407" spans="22:30" x14ac:dyDescent="0.25">
      <c r="V407" s="7"/>
      <c r="W407" s="51"/>
      <c r="X407" s="51"/>
      <c r="Y407" s="52"/>
      <c r="Z407" s="52"/>
      <c r="AA407" s="53"/>
      <c r="AB407" s="54"/>
      <c r="AC407" s="53"/>
      <c r="AD407" s="53"/>
    </row>
    <row r="408" spans="22:30" x14ac:dyDescent="0.25">
      <c r="V408" s="7"/>
      <c r="W408" s="51"/>
      <c r="X408" s="51"/>
      <c r="Y408" s="52"/>
      <c r="Z408" s="52"/>
      <c r="AA408" s="53"/>
      <c r="AB408" s="54"/>
      <c r="AC408" s="53"/>
      <c r="AD408" s="53"/>
    </row>
    <row r="409" spans="22:30" x14ac:dyDescent="0.25">
      <c r="V409" s="7"/>
      <c r="W409" s="51"/>
      <c r="X409" s="51"/>
      <c r="Y409" s="52"/>
      <c r="Z409" s="52"/>
      <c r="AA409" s="53"/>
      <c r="AB409" s="54"/>
      <c r="AC409" s="53"/>
      <c r="AD409" s="53"/>
    </row>
    <row r="410" spans="22:30" x14ac:dyDescent="0.25">
      <c r="V410" s="7"/>
      <c r="W410" s="51"/>
      <c r="X410" s="51"/>
      <c r="Y410" s="52"/>
      <c r="Z410" s="52"/>
      <c r="AA410" s="53"/>
      <c r="AB410" s="54"/>
      <c r="AC410" s="53"/>
      <c r="AD410" s="53"/>
    </row>
    <row r="411" spans="22:30" x14ac:dyDescent="0.25">
      <c r="V411" s="7"/>
      <c r="W411" s="51"/>
      <c r="X411" s="51"/>
      <c r="Y411" s="52"/>
      <c r="Z411" s="52"/>
      <c r="AA411" s="53"/>
      <c r="AB411" s="54"/>
      <c r="AC411" s="53"/>
      <c r="AD411" s="53"/>
    </row>
    <row r="412" spans="22:30" x14ac:dyDescent="0.25">
      <c r="V412" s="7"/>
      <c r="W412" s="51"/>
      <c r="X412" s="51"/>
      <c r="Y412" s="52"/>
      <c r="Z412" s="52"/>
      <c r="AA412" s="53"/>
      <c r="AB412" s="54"/>
      <c r="AC412" s="53"/>
      <c r="AD412" s="53"/>
    </row>
    <row r="413" spans="22:30" x14ac:dyDescent="0.25">
      <c r="V413" s="7"/>
      <c r="W413" s="51"/>
      <c r="X413" s="51"/>
      <c r="Y413" s="52"/>
      <c r="Z413" s="52"/>
      <c r="AA413" s="53"/>
      <c r="AB413" s="54"/>
      <c r="AC413" s="53"/>
      <c r="AD413" s="53"/>
    </row>
    <row r="414" spans="22:30" x14ac:dyDescent="0.25">
      <c r="V414" s="7"/>
      <c r="W414" s="51"/>
      <c r="X414" s="51"/>
      <c r="Y414" s="52"/>
      <c r="Z414" s="52"/>
      <c r="AA414" s="53"/>
      <c r="AB414" s="54"/>
      <c r="AC414" s="53"/>
      <c r="AD414" s="53"/>
    </row>
    <row r="415" spans="22:30" x14ac:dyDescent="0.25">
      <c r="V415" s="7"/>
      <c r="W415" s="51"/>
      <c r="X415" s="51"/>
      <c r="Y415" s="52"/>
      <c r="Z415" s="52"/>
      <c r="AA415" s="53"/>
      <c r="AB415" s="54"/>
      <c r="AC415" s="53"/>
      <c r="AD415" s="53"/>
    </row>
    <row r="416" spans="22:30" x14ac:dyDescent="0.25">
      <c r="V416" s="7"/>
      <c r="W416" s="51"/>
      <c r="X416" s="51"/>
      <c r="Y416" s="52"/>
      <c r="Z416" s="52"/>
      <c r="AA416" s="53"/>
      <c r="AB416" s="54"/>
      <c r="AC416" s="53"/>
      <c r="AD416" s="53"/>
    </row>
    <row r="417" spans="22:30" x14ac:dyDescent="0.25">
      <c r="V417" s="7"/>
      <c r="W417" s="51"/>
      <c r="X417" s="51"/>
      <c r="Y417" s="52"/>
      <c r="Z417" s="52"/>
      <c r="AA417" s="53"/>
      <c r="AB417" s="54"/>
      <c r="AC417" s="53"/>
      <c r="AD417" s="53"/>
    </row>
    <row r="418" spans="22:30" x14ac:dyDescent="0.25">
      <c r="V418" s="7"/>
      <c r="W418" s="51"/>
      <c r="X418" s="51"/>
      <c r="Y418" s="52"/>
      <c r="Z418" s="52"/>
      <c r="AA418" s="53"/>
      <c r="AB418" s="54"/>
      <c r="AC418" s="53"/>
      <c r="AD418" s="53"/>
    </row>
    <row r="419" spans="22:30" x14ac:dyDescent="0.25">
      <c r="V419" s="7"/>
      <c r="W419" s="51"/>
      <c r="X419" s="51"/>
      <c r="Y419" s="52"/>
      <c r="Z419" s="52"/>
      <c r="AA419" s="53"/>
      <c r="AB419" s="54"/>
      <c r="AC419" s="53"/>
      <c r="AD419" s="53"/>
    </row>
    <row r="420" spans="22:30" x14ac:dyDescent="0.25">
      <c r="V420" s="7"/>
      <c r="W420" s="51"/>
      <c r="X420" s="51"/>
      <c r="Y420" s="52"/>
      <c r="Z420" s="52"/>
      <c r="AA420" s="53"/>
      <c r="AB420" s="54"/>
      <c r="AC420" s="53"/>
      <c r="AD420" s="53"/>
    </row>
    <row r="421" spans="22:30" x14ac:dyDescent="0.25">
      <c r="V421" s="7"/>
      <c r="W421" s="51"/>
      <c r="X421" s="51"/>
      <c r="Y421" s="52"/>
      <c r="Z421" s="52"/>
      <c r="AA421" s="53"/>
      <c r="AB421" s="54"/>
      <c r="AC421" s="53"/>
      <c r="AD421" s="53"/>
    </row>
    <row r="422" spans="22:30" x14ac:dyDescent="0.25">
      <c r="V422" s="7"/>
      <c r="W422" s="51"/>
      <c r="X422" s="51"/>
      <c r="Y422" s="52"/>
      <c r="Z422" s="52"/>
      <c r="AA422" s="53"/>
      <c r="AB422" s="54"/>
      <c r="AC422" s="53"/>
      <c r="AD422" s="53"/>
    </row>
    <row r="423" spans="22:30" x14ac:dyDescent="0.25">
      <c r="V423" s="7"/>
      <c r="W423" s="51"/>
      <c r="X423" s="51"/>
      <c r="Y423" s="52"/>
      <c r="Z423" s="52"/>
      <c r="AA423" s="53"/>
      <c r="AB423" s="54"/>
      <c r="AC423" s="53"/>
      <c r="AD423" s="53"/>
    </row>
    <row r="424" spans="22:30" x14ac:dyDescent="0.25">
      <c r="V424" s="7"/>
      <c r="W424" s="51"/>
      <c r="X424" s="51"/>
      <c r="Y424" s="52"/>
      <c r="Z424" s="52"/>
      <c r="AA424" s="53"/>
      <c r="AB424" s="54"/>
      <c r="AC424" s="53"/>
      <c r="AD424" s="53"/>
    </row>
    <row r="425" spans="22:30" x14ac:dyDescent="0.25">
      <c r="V425" s="7"/>
      <c r="W425" s="51"/>
      <c r="X425" s="51"/>
      <c r="Y425" s="52"/>
      <c r="Z425" s="52"/>
      <c r="AA425" s="53"/>
      <c r="AB425" s="54"/>
      <c r="AC425" s="53"/>
      <c r="AD425" s="53"/>
    </row>
    <row r="426" spans="22:30" x14ac:dyDescent="0.25">
      <c r="V426" s="7"/>
      <c r="W426" s="51"/>
      <c r="X426" s="51"/>
      <c r="Y426" s="52"/>
      <c r="Z426" s="52"/>
      <c r="AA426" s="53"/>
      <c r="AB426" s="54"/>
      <c r="AC426" s="53"/>
      <c r="AD426" s="53"/>
    </row>
    <row r="427" spans="22:30" x14ac:dyDescent="0.25">
      <c r="V427" s="7"/>
      <c r="W427" s="51"/>
      <c r="X427" s="51"/>
      <c r="Y427" s="52"/>
      <c r="Z427" s="52"/>
      <c r="AA427" s="53"/>
      <c r="AB427" s="54"/>
      <c r="AC427" s="53"/>
      <c r="AD427" s="53"/>
    </row>
    <row r="428" spans="22:30" x14ac:dyDescent="0.25">
      <c r="V428" s="7"/>
      <c r="W428" s="51"/>
      <c r="X428" s="51"/>
      <c r="Y428" s="52"/>
      <c r="Z428" s="52"/>
      <c r="AA428" s="53"/>
      <c r="AB428" s="54"/>
      <c r="AC428" s="53"/>
      <c r="AD428" s="53"/>
    </row>
    <row r="429" spans="22:30" x14ac:dyDescent="0.25">
      <c r="V429" s="7"/>
      <c r="W429" s="51"/>
      <c r="X429" s="51"/>
      <c r="Y429" s="52"/>
      <c r="Z429" s="52"/>
      <c r="AA429" s="53"/>
      <c r="AB429" s="54"/>
      <c r="AC429" s="53"/>
      <c r="AD429" s="53"/>
    </row>
    <row r="430" spans="22:30" x14ac:dyDescent="0.25">
      <c r="V430" s="7"/>
      <c r="W430" s="51"/>
      <c r="X430" s="51"/>
      <c r="Y430" s="52"/>
      <c r="Z430" s="52"/>
      <c r="AA430" s="53"/>
      <c r="AB430" s="54"/>
      <c r="AC430" s="53"/>
      <c r="AD430" s="53"/>
    </row>
    <row r="431" spans="22:30" x14ac:dyDescent="0.25">
      <c r="V431" s="7"/>
      <c r="W431" s="51"/>
      <c r="X431" s="51"/>
      <c r="Y431" s="52"/>
      <c r="Z431" s="52"/>
      <c r="AA431" s="53"/>
      <c r="AB431" s="54"/>
      <c r="AC431" s="53"/>
      <c r="AD431" s="53"/>
    </row>
    <row r="432" spans="22:30" x14ac:dyDescent="0.25">
      <c r="V432" s="7"/>
      <c r="W432" s="51"/>
      <c r="X432" s="51"/>
      <c r="Y432" s="52"/>
      <c r="Z432" s="52"/>
      <c r="AA432" s="53"/>
      <c r="AB432" s="54"/>
      <c r="AC432" s="53"/>
      <c r="AD432" s="53"/>
    </row>
    <row r="433" spans="22:30" x14ac:dyDescent="0.25">
      <c r="V433" s="7"/>
      <c r="W433" s="51"/>
      <c r="X433" s="51"/>
      <c r="Y433" s="52"/>
      <c r="Z433" s="52"/>
      <c r="AA433" s="53"/>
      <c r="AB433" s="54"/>
      <c r="AC433" s="53"/>
      <c r="AD433" s="53"/>
    </row>
    <row r="434" spans="22:30" x14ac:dyDescent="0.25">
      <c r="V434" s="7"/>
      <c r="W434" s="51"/>
      <c r="X434" s="51"/>
      <c r="Y434" s="52"/>
      <c r="Z434" s="52"/>
      <c r="AA434" s="53"/>
      <c r="AB434" s="54"/>
      <c r="AC434" s="53"/>
      <c r="AD434" s="53"/>
    </row>
    <row r="435" spans="22:30" x14ac:dyDescent="0.25">
      <c r="V435" s="7"/>
      <c r="W435" s="51"/>
      <c r="X435" s="51"/>
      <c r="Y435" s="52"/>
      <c r="Z435" s="52"/>
      <c r="AA435" s="53"/>
      <c r="AB435" s="54"/>
      <c r="AC435" s="53"/>
      <c r="AD435" s="53"/>
    </row>
    <row r="436" spans="22:30" x14ac:dyDescent="0.25">
      <c r="V436" s="7"/>
      <c r="W436" s="51"/>
      <c r="X436" s="51"/>
      <c r="Y436" s="52"/>
      <c r="Z436" s="52"/>
      <c r="AA436" s="53"/>
      <c r="AB436" s="54"/>
      <c r="AC436" s="53"/>
      <c r="AD436" s="53"/>
    </row>
    <row r="437" spans="22:30" x14ac:dyDescent="0.25">
      <c r="V437" s="7"/>
      <c r="W437" s="51"/>
      <c r="X437" s="51"/>
      <c r="Y437" s="52"/>
      <c r="Z437" s="52"/>
      <c r="AA437" s="53"/>
      <c r="AB437" s="54"/>
      <c r="AC437" s="53"/>
      <c r="AD437" s="53"/>
    </row>
    <row r="438" spans="22:30" x14ac:dyDescent="0.25">
      <c r="V438" s="7"/>
      <c r="W438" s="51"/>
      <c r="X438" s="51"/>
      <c r="Y438" s="52"/>
      <c r="Z438" s="52"/>
      <c r="AA438" s="53"/>
      <c r="AB438" s="54"/>
      <c r="AC438" s="53"/>
      <c r="AD438" s="53"/>
    </row>
    <row r="439" spans="22:30" x14ac:dyDescent="0.25">
      <c r="V439" s="7"/>
      <c r="W439" s="51"/>
      <c r="X439" s="51"/>
      <c r="Y439" s="52"/>
      <c r="Z439" s="52"/>
      <c r="AA439" s="53"/>
      <c r="AB439" s="54"/>
      <c r="AC439" s="53"/>
      <c r="AD439" s="53"/>
    </row>
    <row r="440" spans="22:30" x14ac:dyDescent="0.25">
      <c r="V440" s="7"/>
      <c r="W440" s="51"/>
      <c r="X440" s="51"/>
      <c r="Y440" s="52"/>
      <c r="Z440" s="52"/>
      <c r="AA440" s="53"/>
      <c r="AB440" s="54"/>
      <c r="AC440" s="53"/>
      <c r="AD440" s="53"/>
    </row>
    <row r="441" spans="22:30" x14ac:dyDescent="0.25">
      <c r="V441" s="7"/>
      <c r="W441" s="51"/>
      <c r="X441" s="51"/>
      <c r="Y441" s="52"/>
      <c r="Z441" s="52"/>
      <c r="AA441" s="53"/>
      <c r="AB441" s="54"/>
      <c r="AC441" s="53"/>
      <c r="AD441" s="53"/>
    </row>
    <row r="442" spans="22:30" x14ac:dyDescent="0.25">
      <c r="V442" s="7"/>
      <c r="W442" s="51"/>
      <c r="X442" s="51"/>
      <c r="Y442" s="52"/>
      <c r="Z442" s="52"/>
      <c r="AA442" s="53"/>
      <c r="AB442" s="54"/>
      <c r="AC442" s="53"/>
      <c r="AD442" s="53"/>
    </row>
    <row r="443" spans="22:30" x14ac:dyDescent="0.25">
      <c r="V443" s="7"/>
      <c r="W443" s="51"/>
      <c r="X443" s="51"/>
      <c r="Y443" s="52"/>
      <c r="Z443" s="52"/>
      <c r="AA443" s="53"/>
      <c r="AB443" s="54"/>
      <c r="AC443" s="53"/>
      <c r="AD443" s="53"/>
    </row>
    <row r="444" spans="22:30" x14ac:dyDescent="0.25">
      <c r="V444" s="7"/>
      <c r="W444" s="51"/>
      <c r="X444" s="51"/>
      <c r="Y444" s="52"/>
      <c r="Z444" s="52"/>
      <c r="AA444" s="53"/>
      <c r="AB444" s="54"/>
      <c r="AC444" s="53"/>
      <c r="AD444" s="53"/>
    </row>
    <row r="445" spans="22:30" x14ac:dyDescent="0.25">
      <c r="V445" s="7"/>
      <c r="W445" s="51"/>
      <c r="X445" s="51"/>
      <c r="Y445" s="52"/>
      <c r="Z445" s="52"/>
      <c r="AA445" s="53"/>
      <c r="AB445" s="54"/>
      <c r="AC445" s="53"/>
      <c r="AD445" s="53"/>
    </row>
    <row r="446" spans="22:30" x14ac:dyDescent="0.25">
      <c r="V446" s="7"/>
      <c r="W446" s="51"/>
      <c r="X446" s="51"/>
      <c r="Y446" s="52"/>
      <c r="Z446" s="52"/>
      <c r="AA446" s="53"/>
      <c r="AB446" s="54"/>
      <c r="AC446" s="53"/>
      <c r="AD446" s="53"/>
    </row>
    <row r="447" spans="22:30" x14ac:dyDescent="0.25">
      <c r="V447" s="7"/>
      <c r="W447" s="51"/>
      <c r="X447" s="51"/>
      <c r="Y447" s="52"/>
      <c r="Z447" s="52"/>
      <c r="AA447" s="53"/>
      <c r="AB447" s="54"/>
      <c r="AC447" s="53"/>
      <c r="AD447" s="53"/>
    </row>
    <row r="448" spans="22:30" x14ac:dyDescent="0.25">
      <c r="V448" s="7"/>
      <c r="W448" s="51"/>
      <c r="X448" s="51"/>
      <c r="Y448" s="52"/>
      <c r="Z448" s="52"/>
      <c r="AA448" s="53"/>
      <c r="AB448" s="54"/>
      <c r="AC448" s="53"/>
      <c r="AD448" s="53"/>
    </row>
    <row r="449" spans="22:30" x14ac:dyDescent="0.25">
      <c r="V449" s="7"/>
      <c r="W449" s="51"/>
      <c r="X449" s="51"/>
      <c r="Y449" s="52"/>
      <c r="Z449" s="52"/>
      <c r="AA449" s="53"/>
      <c r="AB449" s="54"/>
      <c r="AC449" s="53"/>
      <c r="AD449" s="53"/>
    </row>
    <row r="450" spans="22:30" x14ac:dyDescent="0.25">
      <c r="V450" s="7"/>
      <c r="W450" s="51"/>
      <c r="X450" s="51"/>
      <c r="Y450" s="52"/>
      <c r="Z450" s="52"/>
      <c r="AA450" s="53"/>
      <c r="AB450" s="54"/>
      <c r="AC450" s="53"/>
      <c r="AD450" s="53"/>
    </row>
    <row r="451" spans="22:30" x14ac:dyDescent="0.25">
      <c r="V451" s="7"/>
      <c r="W451" s="51"/>
      <c r="X451" s="51"/>
      <c r="Y451" s="52"/>
      <c r="Z451" s="52"/>
      <c r="AA451" s="53"/>
      <c r="AB451" s="54"/>
      <c r="AC451" s="53"/>
      <c r="AD451" s="53"/>
    </row>
    <row r="452" spans="22:30" x14ac:dyDescent="0.25">
      <c r="V452" s="7"/>
      <c r="W452" s="51"/>
      <c r="X452" s="51"/>
      <c r="Y452" s="52"/>
      <c r="Z452" s="52"/>
      <c r="AA452" s="53"/>
      <c r="AB452" s="54"/>
      <c r="AC452" s="53"/>
      <c r="AD452" s="53"/>
    </row>
    <row r="453" spans="22:30" x14ac:dyDescent="0.25">
      <c r="V453" s="7"/>
      <c r="W453" s="51"/>
      <c r="X453" s="51"/>
      <c r="Y453" s="52"/>
      <c r="Z453" s="52"/>
      <c r="AA453" s="53"/>
      <c r="AB453" s="54"/>
      <c r="AC453" s="53"/>
      <c r="AD453" s="53"/>
    </row>
    <row r="454" spans="22:30" x14ac:dyDescent="0.25">
      <c r="V454" s="7"/>
      <c r="W454" s="51"/>
      <c r="X454" s="51"/>
      <c r="Y454" s="52"/>
      <c r="Z454" s="52"/>
      <c r="AA454" s="53"/>
      <c r="AB454" s="54"/>
      <c r="AC454" s="53"/>
      <c r="AD454" s="53"/>
    </row>
    <row r="455" spans="22:30" x14ac:dyDescent="0.25">
      <c r="V455" s="7"/>
      <c r="W455" s="51"/>
      <c r="X455" s="51"/>
      <c r="Y455" s="52"/>
      <c r="Z455" s="52"/>
      <c r="AA455" s="53"/>
      <c r="AB455" s="54"/>
      <c r="AC455" s="53"/>
      <c r="AD455" s="53"/>
    </row>
    <row r="456" spans="22:30" x14ac:dyDescent="0.25">
      <c r="V456" s="7"/>
      <c r="W456" s="51"/>
      <c r="X456" s="51"/>
      <c r="Y456" s="52"/>
      <c r="Z456" s="52"/>
      <c r="AA456" s="53"/>
      <c r="AB456" s="54"/>
      <c r="AC456" s="53"/>
      <c r="AD456" s="53"/>
    </row>
    <row r="457" spans="22:30" x14ac:dyDescent="0.25">
      <c r="V457" s="7"/>
      <c r="W457" s="51"/>
      <c r="X457" s="51"/>
      <c r="Y457" s="52"/>
      <c r="Z457" s="52"/>
      <c r="AA457" s="53"/>
      <c r="AB457" s="54"/>
      <c r="AC457" s="53"/>
      <c r="AD457" s="53"/>
    </row>
    <row r="458" spans="22:30" x14ac:dyDescent="0.25">
      <c r="V458" s="7"/>
      <c r="W458" s="51"/>
      <c r="X458" s="51"/>
      <c r="Y458" s="52"/>
      <c r="Z458" s="52"/>
      <c r="AA458" s="53"/>
      <c r="AB458" s="54"/>
      <c r="AC458" s="53"/>
      <c r="AD458" s="53"/>
    </row>
    <row r="459" spans="22:30" x14ac:dyDescent="0.25">
      <c r="V459" s="7"/>
      <c r="W459" s="51"/>
      <c r="X459" s="51"/>
      <c r="Y459" s="52"/>
      <c r="Z459" s="52"/>
      <c r="AA459" s="53"/>
      <c r="AB459" s="54"/>
      <c r="AC459" s="53"/>
      <c r="AD459" s="53"/>
    </row>
    <row r="460" spans="22:30" x14ac:dyDescent="0.25">
      <c r="V460" s="7"/>
      <c r="W460" s="51"/>
      <c r="X460" s="51"/>
      <c r="Y460" s="52"/>
      <c r="Z460" s="52"/>
      <c r="AA460" s="53"/>
      <c r="AB460" s="54"/>
      <c r="AC460" s="53"/>
      <c r="AD460" s="53"/>
    </row>
    <row r="461" spans="22:30" x14ac:dyDescent="0.25">
      <c r="V461" s="7"/>
      <c r="W461" s="51"/>
      <c r="X461" s="51"/>
      <c r="Y461" s="52"/>
      <c r="Z461" s="52"/>
      <c r="AA461" s="53"/>
      <c r="AB461" s="54"/>
      <c r="AC461" s="53"/>
      <c r="AD461" s="53"/>
    </row>
    <row r="462" spans="22:30" x14ac:dyDescent="0.25">
      <c r="V462" s="7"/>
      <c r="W462" s="51"/>
      <c r="X462" s="51"/>
      <c r="Y462" s="52"/>
      <c r="Z462" s="52"/>
      <c r="AA462" s="53"/>
      <c r="AB462" s="54"/>
      <c r="AC462" s="53"/>
      <c r="AD462" s="53"/>
    </row>
    <row r="463" spans="22:30" x14ac:dyDescent="0.25">
      <c r="V463" s="7"/>
      <c r="W463" s="51"/>
      <c r="X463" s="51"/>
      <c r="Y463" s="52"/>
      <c r="Z463" s="52"/>
      <c r="AA463" s="53"/>
      <c r="AB463" s="54"/>
      <c r="AC463" s="53"/>
      <c r="AD463" s="53"/>
    </row>
    <row r="464" spans="22:30" x14ac:dyDescent="0.25">
      <c r="V464" s="7"/>
      <c r="W464" s="51"/>
      <c r="X464" s="51"/>
      <c r="Y464" s="52"/>
      <c r="Z464" s="52"/>
      <c r="AA464" s="53"/>
      <c r="AB464" s="54"/>
      <c r="AC464" s="53"/>
      <c r="AD464" s="53"/>
    </row>
    <row r="465" spans="22:30" x14ac:dyDescent="0.25">
      <c r="V465" s="7"/>
      <c r="W465" s="51"/>
      <c r="X465" s="51"/>
      <c r="Y465" s="52"/>
      <c r="Z465" s="52"/>
      <c r="AA465" s="53"/>
      <c r="AB465" s="54"/>
      <c r="AC465" s="53"/>
      <c r="AD465" s="53"/>
    </row>
    <row r="466" spans="22:30" x14ac:dyDescent="0.25">
      <c r="V466" s="7"/>
      <c r="W466" s="51"/>
      <c r="X466" s="51"/>
      <c r="Y466" s="52"/>
      <c r="Z466" s="52"/>
      <c r="AA466" s="53"/>
      <c r="AB466" s="54"/>
      <c r="AC466" s="53"/>
      <c r="AD466" s="53"/>
    </row>
    <row r="467" spans="22:30" x14ac:dyDescent="0.25">
      <c r="V467" s="7"/>
      <c r="W467" s="51"/>
      <c r="X467" s="51"/>
      <c r="Y467" s="52"/>
      <c r="Z467" s="52"/>
      <c r="AA467" s="53"/>
      <c r="AB467" s="54"/>
      <c r="AC467" s="53"/>
      <c r="AD467" s="53"/>
    </row>
    <row r="468" spans="22:30" x14ac:dyDescent="0.25">
      <c r="V468" s="7"/>
      <c r="W468" s="51"/>
      <c r="X468" s="51"/>
      <c r="Y468" s="52"/>
      <c r="Z468" s="52"/>
      <c r="AA468" s="53"/>
      <c r="AB468" s="54"/>
      <c r="AC468" s="53"/>
      <c r="AD468" s="53"/>
    </row>
    <row r="469" spans="22:30" x14ac:dyDescent="0.25">
      <c r="V469" s="7"/>
      <c r="W469" s="51"/>
      <c r="X469" s="51"/>
      <c r="Y469" s="52"/>
      <c r="Z469" s="52"/>
      <c r="AA469" s="53"/>
      <c r="AB469" s="54"/>
      <c r="AC469" s="53"/>
      <c r="AD469" s="53"/>
    </row>
    <row r="470" spans="22:30" x14ac:dyDescent="0.25">
      <c r="V470" s="7"/>
      <c r="W470" s="51"/>
      <c r="X470" s="51"/>
      <c r="Y470" s="52"/>
      <c r="Z470" s="52"/>
      <c r="AA470" s="53"/>
      <c r="AB470" s="54"/>
      <c r="AC470" s="53"/>
      <c r="AD470" s="53"/>
    </row>
    <row r="471" spans="22:30" x14ac:dyDescent="0.25">
      <c r="V471" s="7"/>
      <c r="W471" s="51"/>
      <c r="X471" s="51"/>
      <c r="Y471" s="52"/>
      <c r="Z471" s="52"/>
      <c r="AA471" s="53"/>
      <c r="AB471" s="54"/>
      <c r="AC471" s="53"/>
      <c r="AD471" s="53"/>
    </row>
    <row r="472" spans="22:30" x14ac:dyDescent="0.25">
      <c r="V472" s="7"/>
      <c r="W472" s="51"/>
      <c r="X472" s="51"/>
      <c r="Y472" s="52"/>
      <c r="Z472" s="52"/>
      <c r="AA472" s="53"/>
      <c r="AB472" s="54"/>
      <c r="AC472" s="53"/>
      <c r="AD472" s="53"/>
    </row>
    <row r="473" spans="22:30" x14ac:dyDescent="0.25">
      <c r="V473" s="7"/>
      <c r="W473" s="51"/>
      <c r="X473" s="51"/>
      <c r="Y473" s="52"/>
      <c r="Z473" s="52"/>
      <c r="AA473" s="53"/>
      <c r="AB473" s="54"/>
      <c r="AC473" s="53"/>
      <c r="AD473" s="53"/>
    </row>
    <row r="474" spans="22:30" x14ac:dyDescent="0.25">
      <c r="V474" s="7"/>
      <c r="W474" s="51"/>
      <c r="X474" s="51"/>
      <c r="Y474" s="52"/>
      <c r="Z474" s="52"/>
      <c r="AA474" s="53"/>
      <c r="AB474" s="54"/>
      <c r="AC474" s="53"/>
      <c r="AD474" s="53"/>
    </row>
    <row r="475" spans="22:30" x14ac:dyDescent="0.25">
      <c r="V475" s="7"/>
      <c r="W475" s="51"/>
      <c r="X475" s="51"/>
      <c r="Y475" s="52"/>
      <c r="Z475" s="52"/>
      <c r="AA475" s="53"/>
      <c r="AB475" s="54"/>
      <c r="AC475" s="53"/>
      <c r="AD475" s="53"/>
    </row>
    <row r="476" spans="22:30" x14ac:dyDescent="0.25">
      <c r="V476" s="7"/>
      <c r="W476" s="51"/>
      <c r="X476" s="51"/>
      <c r="Y476" s="52"/>
      <c r="Z476" s="52"/>
      <c r="AA476" s="53"/>
      <c r="AB476" s="54"/>
      <c r="AC476" s="53"/>
      <c r="AD476" s="53"/>
    </row>
    <row r="477" spans="22:30" x14ac:dyDescent="0.25">
      <c r="V477" s="7"/>
      <c r="W477" s="51"/>
      <c r="X477" s="51"/>
      <c r="Y477" s="52"/>
      <c r="Z477" s="52"/>
      <c r="AA477" s="53"/>
      <c r="AB477" s="54"/>
      <c r="AC477" s="53"/>
      <c r="AD477" s="53"/>
    </row>
    <row r="478" spans="22:30" x14ac:dyDescent="0.25">
      <c r="V478" s="7"/>
      <c r="W478" s="51"/>
      <c r="X478" s="51"/>
      <c r="Y478" s="52"/>
      <c r="Z478" s="52"/>
      <c r="AA478" s="53"/>
      <c r="AB478" s="54"/>
      <c r="AC478" s="53"/>
      <c r="AD478" s="53"/>
    </row>
    <row r="479" spans="22:30" x14ac:dyDescent="0.25">
      <c r="V479" s="7"/>
      <c r="W479" s="51"/>
      <c r="X479" s="51"/>
      <c r="Y479" s="52"/>
      <c r="Z479" s="52"/>
      <c r="AA479" s="53"/>
      <c r="AB479" s="54"/>
      <c r="AC479" s="53"/>
      <c r="AD479" s="53"/>
    </row>
    <row r="480" spans="22:30" x14ac:dyDescent="0.25">
      <c r="V480" s="7"/>
      <c r="W480" s="51"/>
      <c r="X480" s="51"/>
      <c r="Y480" s="52"/>
      <c r="Z480" s="52"/>
      <c r="AA480" s="53"/>
      <c r="AB480" s="54"/>
      <c r="AC480" s="53"/>
      <c r="AD480" s="53"/>
    </row>
    <row r="481" spans="22:30" x14ac:dyDescent="0.25">
      <c r="V481" s="7"/>
      <c r="W481" s="51"/>
      <c r="X481" s="51"/>
      <c r="Y481" s="52"/>
      <c r="Z481" s="52"/>
      <c r="AA481" s="53"/>
      <c r="AB481" s="54"/>
      <c r="AC481" s="53"/>
      <c r="AD481" s="53"/>
    </row>
    <row r="482" spans="22:30" x14ac:dyDescent="0.25">
      <c r="V482" s="7"/>
      <c r="W482" s="51"/>
      <c r="X482" s="51"/>
      <c r="Y482" s="52"/>
      <c r="Z482" s="52"/>
      <c r="AA482" s="53"/>
      <c r="AB482" s="54"/>
      <c r="AC482" s="53"/>
      <c r="AD482" s="53"/>
    </row>
    <row r="483" spans="22:30" x14ac:dyDescent="0.25">
      <c r="V483" s="7"/>
      <c r="W483" s="51"/>
      <c r="X483" s="51"/>
      <c r="Y483" s="52"/>
      <c r="Z483" s="52"/>
      <c r="AA483" s="53"/>
      <c r="AB483" s="54"/>
      <c r="AC483" s="53"/>
      <c r="AD483" s="53"/>
    </row>
    <row r="484" spans="22:30" x14ac:dyDescent="0.25">
      <c r="V484" s="7"/>
      <c r="W484" s="51"/>
      <c r="X484" s="51"/>
      <c r="Y484" s="52"/>
      <c r="Z484" s="52"/>
      <c r="AA484" s="53"/>
      <c r="AB484" s="54"/>
      <c r="AC484" s="53"/>
      <c r="AD484" s="53"/>
    </row>
    <row r="485" spans="22:30" x14ac:dyDescent="0.25">
      <c r="V485" s="7"/>
      <c r="W485" s="51"/>
      <c r="X485" s="51"/>
      <c r="Y485" s="52"/>
      <c r="Z485" s="52"/>
      <c r="AA485" s="53"/>
      <c r="AB485" s="54"/>
      <c r="AC485" s="53"/>
      <c r="AD485" s="53"/>
    </row>
    <row r="486" spans="22:30" x14ac:dyDescent="0.25">
      <c r="V486" s="7"/>
      <c r="W486" s="51"/>
      <c r="X486" s="51"/>
      <c r="Y486" s="52"/>
      <c r="Z486" s="52"/>
      <c r="AA486" s="53"/>
      <c r="AB486" s="54"/>
      <c r="AC486" s="53"/>
      <c r="AD486" s="53"/>
    </row>
    <row r="487" spans="22:30" x14ac:dyDescent="0.25">
      <c r="V487" s="7"/>
      <c r="W487" s="51"/>
      <c r="X487" s="51"/>
      <c r="Y487" s="52"/>
      <c r="Z487" s="52"/>
      <c r="AA487" s="53"/>
      <c r="AB487" s="54"/>
      <c r="AC487" s="53"/>
      <c r="AD487" s="53"/>
    </row>
    <row r="488" spans="22:30" x14ac:dyDescent="0.25">
      <c r="V488" s="7"/>
      <c r="W488" s="51"/>
      <c r="X488" s="51"/>
      <c r="Y488" s="52"/>
      <c r="Z488" s="52"/>
      <c r="AA488" s="53"/>
      <c r="AB488" s="54"/>
      <c r="AC488" s="53"/>
      <c r="AD488" s="53"/>
    </row>
    <row r="489" spans="22:30" x14ac:dyDescent="0.25">
      <c r="V489" s="7"/>
      <c r="W489" s="51"/>
      <c r="X489" s="51"/>
      <c r="Y489" s="52"/>
      <c r="Z489" s="52"/>
      <c r="AA489" s="53"/>
      <c r="AB489" s="54"/>
      <c r="AC489" s="53"/>
      <c r="AD489" s="53"/>
    </row>
    <row r="490" spans="22:30" x14ac:dyDescent="0.25">
      <c r="V490" s="7"/>
      <c r="W490" s="51"/>
      <c r="X490" s="51"/>
      <c r="Y490" s="52"/>
      <c r="Z490" s="52"/>
      <c r="AA490" s="53"/>
      <c r="AB490" s="54"/>
      <c r="AC490" s="53"/>
      <c r="AD490" s="53"/>
    </row>
    <row r="491" spans="22:30" x14ac:dyDescent="0.25">
      <c r="V491" s="7"/>
      <c r="W491" s="51"/>
      <c r="X491" s="51"/>
      <c r="Y491" s="52"/>
      <c r="Z491" s="52"/>
      <c r="AA491" s="53"/>
      <c r="AB491" s="54"/>
      <c r="AC491" s="53"/>
      <c r="AD491" s="53"/>
    </row>
    <row r="492" spans="22:30" x14ac:dyDescent="0.25">
      <c r="V492" s="7"/>
      <c r="W492" s="51"/>
      <c r="X492" s="51"/>
      <c r="Y492" s="52"/>
      <c r="Z492" s="52"/>
      <c r="AA492" s="53"/>
      <c r="AB492" s="54"/>
      <c r="AC492" s="53"/>
      <c r="AD492" s="53"/>
    </row>
    <row r="493" spans="22:30" x14ac:dyDescent="0.25">
      <c r="V493" s="7"/>
      <c r="W493" s="51"/>
      <c r="X493" s="51"/>
      <c r="Y493" s="52"/>
      <c r="Z493" s="52"/>
      <c r="AA493" s="53"/>
      <c r="AB493" s="54"/>
      <c r="AC493" s="53"/>
      <c r="AD493" s="53"/>
    </row>
    <row r="494" spans="22:30" x14ac:dyDescent="0.25">
      <c r="V494" s="7"/>
      <c r="W494" s="51"/>
      <c r="X494" s="51"/>
      <c r="Y494" s="52"/>
      <c r="Z494" s="52"/>
      <c r="AA494" s="53"/>
      <c r="AB494" s="54"/>
      <c r="AC494" s="53"/>
      <c r="AD494" s="53"/>
    </row>
    <row r="495" spans="22:30" x14ac:dyDescent="0.25">
      <c r="V495" s="7"/>
      <c r="W495" s="51"/>
      <c r="X495" s="51"/>
      <c r="Y495" s="52"/>
      <c r="Z495" s="52"/>
      <c r="AA495" s="53"/>
      <c r="AB495" s="54"/>
      <c r="AC495" s="53"/>
      <c r="AD495" s="53"/>
    </row>
    <row r="496" spans="22:30" x14ac:dyDescent="0.25">
      <c r="V496" s="7"/>
      <c r="W496" s="51"/>
      <c r="X496" s="51"/>
      <c r="Y496" s="52"/>
      <c r="Z496" s="52"/>
      <c r="AA496" s="53"/>
      <c r="AB496" s="54"/>
      <c r="AC496" s="53"/>
      <c r="AD496" s="53"/>
    </row>
    <row r="497" spans="22:30" x14ac:dyDescent="0.25">
      <c r="V497" s="7"/>
      <c r="W497" s="51"/>
      <c r="X497" s="51"/>
      <c r="Y497" s="52"/>
      <c r="Z497" s="52"/>
      <c r="AA497" s="53"/>
      <c r="AB497" s="54"/>
      <c r="AC497" s="53"/>
      <c r="AD497" s="53"/>
    </row>
    <row r="498" spans="22:30" x14ac:dyDescent="0.25">
      <c r="V498" s="7"/>
      <c r="W498" s="51"/>
      <c r="X498" s="51"/>
      <c r="Y498" s="52"/>
      <c r="Z498" s="52"/>
      <c r="AA498" s="53"/>
      <c r="AB498" s="54"/>
      <c r="AC498" s="53"/>
      <c r="AD498" s="53"/>
    </row>
    <row r="499" spans="22:30" x14ac:dyDescent="0.25">
      <c r="V499" s="7"/>
      <c r="W499" s="51"/>
      <c r="X499" s="51"/>
      <c r="Y499" s="52"/>
      <c r="Z499" s="52"/>
      <c r="AA499" s="53"/>
      <c r="AB499" s="54"/>
      <c r="AC499" s="53"/>
      <c r="AD499" s="53"/>
    </row>
    <row r="500" spans="22:30" x14ac:dyDescent="0.25">
      <c r="V500" s="7"/>
      <c r="W500" s="51"/>
      <c r="X500" s="51"/>
      <c r="Y500" s="52"/>
      <c r="Z500" s="52"/>
      <c r="AA500" s="53"/>
      <c r="AB500" s="54"/>
      <c r="AC500" s="53"/>
      <c r="AD500" s="53"/>
    </row>
    <row r="501" spans="22:30" x14ac:dyDescent="0.25">
      <c r="V501" s="7"/>
      <c r="W501" s="51"/>
      <c r="X501" s="51"/>
      <c r="Y501" s="52"/>
      <c r="Z501" s="52"/>
      <c r="AA501" s="53"/>
      <c r="AB501" s="54"/>
      <c r="AC501" s="53"/>
      <c r="AD501" s="53"/>
    </row>
    <row r="502" spans="22:30" x14ac:dyDescent="0.25">
      <c r="V502" s="7"/>
      <c r="W502" s="51"/>
      <c r="X502" s="51"/>
      <c r="Y502" s="52"/>
      <c r="Z502" s="52"/>
      <c r="AA502" s="53"/>
      <c r="AB502" s="54"/>
      <c r="AC502" s="53"/>
      <c r="AD502" s="53"/>
    </row>
    <row r="503" spans="22:30" x14ac:dyDescent="0.25">
      <c r="V503" s="7"/>
      <c r="W503" s="51"/>
      <c r="X503" s="51"/>
      <c r="Y503" s="52"/>
      <c r="Z503" s="52"/>
      <c r="AA503" s="53"/>
      <c r="AB503" s="54"/>
      <c r="AC503" s="53"/>
      <c r="AD503" s="53"/>
    </row>
    <row r="504" spans="22:30" x14ac:dyDescent="0.25">
      <c r="V504" s="7"/>
      <c r="W504" s="51"/>
      <c r="X504" s="51"/>
      <c r="Y504" s="52"/>
      <c r="Z504" s="52"/>
      <c r="AA504" s="53"/>
      <c r="AB504" s="54"/>
      <c r="AC504" s="53"/>
      <c r="AD504" s="53"/>
    </row>
    <row r="505" spans="22:30" x14ac:dyDescent="0.25">
      <c r="V505" s="7"/>
      <c r="W505" s="51"/>
      <c r="X505" s="51"/>
      <c r="Y505" s="52"/>
      <c r="Z505" s="52"/>
      <c r="AA505" s="53"/>
      <c r="AB505" s="54"/>
      <c r="AC505" s="53"/>
      <c r="AD505" s="53"/>
    </row>
    <row r="506" spans="22:30" x14ac:dyDescent="0.25">
      <c r="V506" s="7"/>
      <c r="W506" s="51"/>
      <c r="X506" s="51"/>
      <c r="Y506" s="52"/>
      <c r="Z506" s="52"/>
      <c r="AA506" s="53"/>
      <c r="AB506" s="54"/>
      <c r="AC506" s="53"/>
      <c r="AD506" s="53"/>
    </row>
    <row r="507" spans="22:30" x14ac:dyDescent="0.25">
      <c r="V507" s="7"/>
      <c r="W507" s="51"/>
      <c r="X507" s="51"/>
      <c r="Y507" s="52"/>
      <c r="Z507" s="52"/>
      <c r="AA507" s="53"/>
      <c r="AB507" s="54"/>
      <c r="AC507" s="53"/>
      <c r="AD507" s="53"/>
    </row>
    <row r="508" spans="22:30" x14ac:dyDescent="0.25">
      <c r="V508" s="7"/>
      <c r="W508" s="51"/>
      <c r="X508" s="51"/>
      <c r="Y508" s="52"/>
      <c r="Z508" s="52"/>
      <c r="AA508" s="53"/>
      <c r="AB508" s="54"/>
      <c r="AC508" s="53"/>
      <c r="AD508" s="53"/>
    </row>
    <row r="509" spans="22:30" x14ac:dyDescent="0.25">
      <c r="V509" s="7"/>
      <c r="W509" s="51"/>
      <c r="X509" s="51"/>
      <c r="Y509" s="52"/>
      <c r="Z509" s="52"/>
      <c r="AA509" s="53"/>
      <c r="AB509" s="54"/>
      <c r="AC509" s="53"/>
      <c r="AD509" s="53"/>
    </row>
    <row r="510" spans="22:30" x14ac:dyDescent="0.25">
      <c r="V510" s="7"/>
      <c r="W510" s="51"/>
      <c r="X510" s="51"/>
      <c r="Y510" s="52"/>
      <c r="Z510" s="52"/>
      <c r="AA510" s="53"/>
      <c r="AB510" s="54"/>
      <c r="AC510" s="53"/>
      <c r="AD510" s="53"/>
    </row>
    <row r="511" spans="22:30" x14ac:dyDescent="0.25">
      <c r="V511" s="7"/>
      <c r="W511" s="51"/>
      <c r="X511" s="51"/>
      <c r="Y511" s="52"/>
      <c r="Z511" s="52"/>
      <c r="AA511" s="53"/>
      <c r="AB511" s="54"/>
      <c r="AC511" s="53"/>
      <c r="AD511" s="53"/>
    </row>
    <row r="512" spans="22:30" x14ac:dyDescent="0.25">
      <c r="V512" s="7"/>
      <c r="W512" s="51"/>
      <c r="X512" s="51"/>
      <c r="Y512" s="52"/>
      <c r="Z512" s="52"/>
      <c r="AA512" s="53"/>
      <c r="AB512" s="54"/>
      <c r="AC512" s="53"/>
      <c r="AD512" s="53"/>
    </row>
    <row r="513" spans="22:30" x14ac:dyDescent="0.25">
      <c r="V513" s="7"/>
      <c r="W513" s="51"/>
      <c r="X513" s="51"/>
      <c r="Y513" s="52"/>
      <c r="Z513" s="52"/>
      <c r="AA513" s="53"/>
      <c r="AB513" s="54"/>
      <c r="AC513" s="53"/>
      <c r="AD513" s="53"/>
    </row>
    <row r="514" spans="22:30" x14ac:dyDescent="0.25">
      <c r="V514" s="7"/>
      <c r="W514" s="51"/>
      <c r="X514" s="51"/>
      <c r="Y514" s="52"/>
      <c r="Z514" s="52"/>
      <c r="AA514" s="53"/>
      <c r="AB514" s="54"/>
      <c r="AC514" s="53"/>
      <c r="AD514" s="53"/>
    </row>
    <row r="515" spans="22:30" x14ac:dyDescent="0.25">
      <c r="V515" s="7"/>
      <c r="W515" s="51"/>
      <c r="X515" s="51"/>
      <c r="Y515" s="52"/>
      <c r="Z515" s="52"/>
      <c r="AA515" s="53"/>
      <c r="AB515" s="54"/>
      <c r="AC515" s="53"/>
      <c r="AD515" s="53"/>
    </row>
    <row r="516" spans="22:30" x14ac:dyDescent="0.25">
      <c r="V516" s="7"/>
      <c r="W516" s="51"/>
      <c r="X516" s="51"/>
      <c r="Y516" s="52"/>
      <c r="Z516" s="52"/>
      <c r="AA516" s="53"/>
      <c r="AB516" s="54"/>
      <c r="AC516" s="53"/>
      <c r="AD516" s="53"/>
    </row>
    <row r="517" spans="22:30" x14ac:dyDescent="0.25">
      <c r="V517" s="7"/>
      <c r="W517" s="51"/>
      <c r="X517" s="51"/>
      <c r="Y517" s="52"/>
      <c r="Z517" s="52"/>
      <c r="AA517" s="53"/>
      <c r="AB517" s="54"/>
      <c r="AC517" s="53"/>
      <c r="AD517" s="53"/>
    </row>
    <row r="518" spans="22:30" x14ac:dyDescent="0.25">
      <c r="V518" s="7"/>
      <c r="W518" s="51"/>
      <c r="X518" s="51"/>
      <c r="Y518" s="52"/>
      <c r="Z518" s="52"/>
      <c r="AA518" s="53"/>
      <c r="AB518" s="54"/>
      <c r="AC518" s="53"/>
      <c r="AD518" s="53"/>
    </row>
    <row r="519" spans="22:30" x14ac:dyDescent="0.25">
      <c r="V519" s="7"/>
      <c r="W519" s="51"/>
      <c r="X519" s="51"/>
      <c r="Y519" s="52"/>
      <c r="Z519" s="52"/>
      <c r="AA519" s="53"/>
      <c r="AB519" s="54"/>
      <c r="AC519" s="53"/>
      <c r="AD519" s="53"/>
    </row>
    <row r="520" spans="22:30" x14ac:dyDescent="0.25">
      <c r="V520" s="7"/>
      <c r="W520" s="51"/>
      <c r="X520" s="51"/>
      <c r="Y520" s="52"/>
      <c r="Z520" s="52"/>
      <c r="AA520" s="53"/>
      <c r="AB520" s="54"/>
      <c r="AC520" s="53"/>
      <c r="AD520" s="53"/>
    </row>
    <row r="521" spans="22:30" x14ac:dyDescent="0.25">
      <c r="V521" s="7"/>
      <c r="W521" s="51"/>
      <c r="X521" s="51"/>
      <c r="Y521" s="52"/>
      <c r="Z521" s="52"/>
      <c r="AA521" s="53"/>
      <c r="AB521" s="54"/>
      <c r="AC521" s="53"/>
      <c r="AD521" s="53"/>
    </row>
    <row r="522" spans="22:30" x14ac:dyDescent="0.25">
      <c r="V522" s="7"/>
      <c r="W522" s="51"/>
      <c r="X522" s="51"/>
      <c r="Y522" s="52"/>
      <c r="Z522" s="52"/>
      <c r="AA522" s="53"/>
      <c r="AB522" s="54"/>
      <c r="AC522" s="53"/>
      <c r="AD522" s="53"/>
    </row>
    <row r="523" spans="22:30" x14ac:dyDescent="0.25">
      <c r="V523" s="7"/>
      <c r="W523" s="51"/>
      <c r="X523" s="51"/>
      <c r="Y523" s="52"/>
      <c r="Z523" s="52"/>
      <c r="AA523" s="53"/>
      <c r="AB523" s="54"/>
      <c r="AC523" s="53"/>
      <c r="AD523" s="53"/>
    </row>
    <row r="524" spans="22:30" x14ac:dyDescent="0.25">
      <c r="V524" s="7"/>
      <c r="W524" s="51"/>
      <c r="X524" s="51"/>
      <c r="Y524" s="52"/>
      <c r="Z524" s="52"/>
      <c r="AA524" s="53"/>
      <c r="AB524" s="54"/>
      <c r="AC524" s="53"/>
      <c r="AD524" s="53"/>
    </row>
    <row r="525" spans="22:30" x14ac:dyDescent="0.25">
      <c r="V525" s="7"/>
      <c r="W525" s="51"/>
      <c r="X525" s="51"/>
      <c r="Y525" s="52"/>
      <c r="Z525" s="52"/>
      <c r="AA525" s="53"/>
      <c r="AB525" s="54"/>
      <c r="AC525" s="53"/>
      <c r="AD525" s="53"/>
    </row>
    <row r="526" spans="22:30" x14ac:dyDescent="0.25">
      <c r="V526" s="7"/>
      <c r="W526" s="51"/>
      <c r="X526" s="51"/>
      <c r="Y526" s="52"/>
      <c r="Z526" s="52"/>
      <c r="AA526" s="53"/>
      <c r="AB526" s="54"/>
      <c r="AC526" s="53"/>
      <c r="AD526" s="53"/>
    </row>
    <row r="527" spans="22:30" x14ac:dyDescent="0.25">
      <c r="V527" s="7"/>
      <c r="W527" s="51"/>
      <c r="X527" s="51"/>
      <c r="Y527" s="52"/>
      <c r="Z527" s="52"/>
      <c r="AA527" s="53"/>
      <c r="AB527" s="54"/>
      <c r="AC527" s="53"/>
      <c r="AD527" s="53"/>
    </row>
    <row r="528" spans="22:30" x14ac:dyDescent="0.25">
      <c r="V528" s="7"/>
      <c r="W528" s="51"/>
      <c r="X528" s="51"/>
      <c r="Y528" s="52"/>
      <c r="Z528" s="52"/>
      <c r="AA528" s="53"/>
      <c r="AB528" s="54"/>
      <c r="AC528" s="53"/>
      <c r="AD528" s="53"/>
    </row>
    <row r="529" spans="22:30" x14ac:dyDescent="0.25">
      <c r="V529" s="7"/>
      <c r="W529" s="51"/>
      <c r="X529" s="51"/>
      <c r="Y529" s="52"/>
      <c r="Z529" s="52"/>
      <c r="AA529" s="53"/>
      <c r="AB529" s="54"/>
      <c r="AC529" s="53"/>
      <c r="AD529" s="53"/>
    </row>
    <row r="530" spans="22:30" x14ac:dyDescent="0.25">
      <c r="V530" s="7"/>
      <c r="W530" s="51"/>
      <c r="X530" s="51"/>
      <c r="Y530" s="52"/>
      <c r="Z530" s="52"/>
      <c r="AA530" s="53"/>
      <c r="AB530" s="54"/>
      <c r="AC530" s="53"/>
      <c r="AD530" s="53"/>
    </row>
    <row r="531" spans="22:30" x14ac:dyDescent="0.25">
      <c r="V531" s="7"/>
      <c r="W531" s="51"/>
      <c r="X531" s="51"/>
      <c r="Y531" s="52"/>
      <c r="Z531" s="52"/>
      <c r="AA531" s="53"/>
      <c r="AB531" s="54"/>
      <c r="AC531" s="53"/>
      <c r="AD531" s="53"/>
    </row>
    <row r="532" spans="22:30" x14ac:dyDescent="0.25">
      <c r="V532" s="7"/>
      <c r="W532" s="51"/>
      <c r="X532" s="51"/>
      <c r="Y532" s="52"/>
      <c r="Z532" s="52"/>
      <c r="AA532" s="53"/>
      <c r="AB532" s="54"/>
      <c r="AC532" s="53"/>
      <c r="AD532" s="53"/>
    </row>
    <row r="533" spans="22:30" x14ac:dyDescent="0.25">
      <c r="V533" s="7"/>
      <c r="W533" s="51"/>
      <c r="X533" s="51"/>
      <c r="Y533" s="52"/>
      <c r="Z533" s="52"/>
      <c r="AA533" s="53"/>
      <c r="AB533" s="54"/>
      <c r="AC533" s="53"/>
      <c r="AD533" s="53"/>
    </row>
    <row r="534" spans="22:30" x14ac:dyDescent="0.25">
      <c r="V534" s="7"/>
      <c r="W534" s="51"/>
      <c r="X534" s="51"/>
      <c r="Y534" s="52"/>
      <c r="Z534" s="52"/>
      <c r="AA534" s="53"/>
      <c r="AB534" s="54"/>
      <c r="AC534" s="53"/>
      <c r="AD534" s="53"/>
    </row>
    <row r="535" spans="22:30" x14ac:dyDescent="0.25">
      <c r="V535" s="7"/>
      <c r="W535" s="51"/>
      <c r="X535" s="51"/>
      <c r="Y535" s="52"/>
      <c r="Z535" s="52"/>
      <c r="AA535" s="53"/>
      <c r="AB535" s="54"/>
      <c r="AC535" s="53"/>
      <c r="AD535" s="53"/>
    </row>
    <row r="536" spans="22:30" x14ac:dyDescent="0.25">
      <c r="V536" s="7"/>
      <c r="W536" s="51"/>
      <c r="X536" s="51"/>
      <c r="Y536" s="52"/>
      <c r="Z536" s="52"/>
      <c r="AA536" s="53"/>
      <c r="AB536" s="54"/>
      <c r="AC536" s="53"/>
      <c r="AD536" s="53"/>
    </row>
    <row r="537" spans="22:30" x14ac:dyDescent="0.25">
      <c r="V537" s="7"/>
      <c r="W537" s="51"/>
      <c r="X537" s="51"/>
      <c r="Y537" s="52"/>
      <c r="Z537" s="52"/>
      <c r="AA537" s="53"/>
      <c r="AB537" s="54"/>
      <c r="AC537" s="53"/>
      <c r="AD537" s="53"/>
    </row>
    <row r="538" spans="22:30" x14ac:dyDescent="0.25">
      <c r="V538" s="7"/>
      <c r="W538" s="51"/>
      <c r="X538" s="51"/>
      <c r="Y538" s="52"/>
      <c r="Z538" s="52"/>
      <c r="AA538" s="53"/>
      <c r="AB538" s="54"/>
      <c r="AC538" s="53"/>
      <c r="AD538" s="53"/>
    </row>
    <row r="539" spans="22:30" x14ac:dyDescent="0.25">
      <c r="V539" s="7"/>
      <c r="W539" s="51"/>
      <c r="X539" s="51"/>
      <c r="Y539" s="52"/>
      <c r="Z539" s="52"/>
      <c r="AA539" s="53"/>
      <c r="AB539" s="54"/>
      <c r="AC539" s="53"/>
      <c r="AD53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3 K9:K133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3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2023-10-19T14:46:51Z</dcterms:created>
  <dcterms:modified xsi:type="dcterms:W3CDTF">2023-10-19T14:47:22Z</dcterms:modified>
</cp:coreProperties>
</file>