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3CC76A45-D1E9-4C8B-AFF9-2470068E0AB0}" xr6:coauthVersionLast="47" xr6:coauthVersionMax="47" xr10:uidLastSave="{00000000-0000-0000-0000-000000000000}"/>
  <bookViews>
    <workbookView xWindow="-120" yWindow="-120" windowWidth="20730" windowHeight="11160" xr2:uid="{8ACAB279-9693-483B-B232-DDFB17FD9531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AD150" i="1" s="1"/>
  <c r="Y150" i="1"/>
  <c r="AC150" i="1" s="1"/>
  <c r="X150" i="1"/>
  <c r="AB150" i="1" s="1"/>
  <c r="W150" i="1"/>
  <c r="AA150" i="1" s="1"/>
  <c r="V150" i="1"/>
  <c r="Z149" i="1"/>
  <c r="AD149" i="1" s="1"/>
  <c r="Y149" i="1"/>
  <c r="X149" i="1"/>
  <c r="AB149" i="1" s="1"/>
  <c r="W149" i="1"/>
  <c r="AA149" i="1" s="1"/>
  <c r="V149" i="1"/>
  <c r="Z148" i="1"/>
  <c r="Y148" i="1"/>
  <c r="AC148" i="1" s="1"/>
  <c r="X148" i="1"/>
  <c r="AB148" i="1" s="1"/>
  <c r="W148" i="1"/>
  <c r="AA148" i="1" s="1"/>
  <c r="V148" i="1"/>
  <c r="AB147" i="1"/>
  <c r="Z147" i="1"/>
  <c r="Y147" i="1"/>
  <c r="X147" i="1"/>
  <c r="W147" i="1"/>
  <c r="AA147" i="1" s="1"/>
  <c r="V147" i="1"/>
  <c r="Z146" i="1"/>
  <c r="Y146" i="1"/>
  <c r="X146" i="1"/>
  <c r="AB146" i="1" s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AB143" i="1" s="1"/>
  <c r="W143" i="1"/>
  <c r="AA143" i="1" s="1"/>
  <c r="V143" i="1"/>
  <c r="Z142" i="1"/>
  <c r="Y142" i="1"/>
  <c r="X142" i="1"/>
  <c r="AB142" i="1" s="1"/>
  <c r="W142" i="1"/>
  <c r="V142" i="1"/>
  <c r="Z141" i="1"/>
  <c r="AD141" i="1" s="1"/>
  <c r="Y141" i="1"/>
  <c r="X141" i="1"/>
  <c r="W141" i="1"/>
  <c r="V141" i="1"/>
  <c r="Z140" i="1"/>
  <c r="Y140" i="1"/>
  <c r="X140" i="1"/>
  <c r="W140" i="1"/>
  <c r="AA140" i="1" s="1"/>
  <c r="V140" i="1"/>
  <c r="Z139" i="1"/>
  <c r="Y139" i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AB135" i="1" s="1"/>
  <c r="W135" i="1"/>
  <c r="V135" i="1"/>
  <c r="Z134" i="1"/>
  <c r="Y134" i="1"/>
  <c r="X134" i="1"/>
  <c r="W134" i="1"/>
  <c r="AA134" i="1" s="1"/>
  <c r="V134" i="1"/>
  <c r="Z133" i="1"/>
  <c r="Y133" i="1"/>
  <c r="X133" i="1"/>
  <c r="AB133" i="1" s="1"/>
  <c r="W133" i="1"/>
  <c r="V133" i="1"/>
  <c r="Z132" i="1"/>
  <c r="Y132" i="1"/>
  <c r="AC132" i="1" s="1"/>
  <c r="X132" i="1"/>
  <c r="W132" i="1"/>
  <c r="V132" i="1"/>
  <c r="AB131" i="1"/>
  <c r="Z131" i="1"/>
  <c r="Y131" i="1"/>
  <c r="X131" i="1"/>
  <c r="W131" i="1"/>
  <c r="AA131" i="1" s="1"/>
  <c r="V131" i="1"/>
  <c r="Z130" i="1"/>
  <c r="Y130" i="1"/>
  <c r="AC130" i="1" s="1"/>
  <c r="X130" i="1"/>
  <c r="AB130" i="1" s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AB124" i="1" s="1"/>
  <c r="W124" i="1"/>
  <c r="V124" i="1"/>
  <c r="Z123" i="1"/>
  <c r="Y123" i="1"/>
  <c r="AC120" i="1" s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AC119" i="1"/>
  <c r="Z119" i="1"/>
  <c r="Y119" i="1"/>
  <c r="X119" i="1"/>
  <c r="W119" i="1"/>
  <c r="V119" i="1"/>
  <c r="Z118" i="1"/>
  <c r="Y118" i="1"/>
  <c r="X118" i="1"/>
  <c r="V118" i="1"/>
  <c r="Z117" i="1"/>
  <c r="Y117" i="1"/>
  <c r="V117" i="1"/>
  <c r="Z116" i="1"/>
  <c r="Y116" i="1"/>
  <c r="V116" i="1"/>
  <c r="Z115" i="1"/>
  <c r="Y115" i="1"/>
  <c r="AC110" i="1" s="1"/>
  <c r="V11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W118" i="1"/>
  <c r="Z111" i="1"/>
  <c r="Y111" i="1"/>
  <c r="AC111" i="1" s="1"/>
  <c r="X111" i="1"/>
  <c r="W111" i="1"/>
  <c r="V111" i="1"/>
  <c r="X117" i="1"/>
  <c r="W117" i="1"/>
  <c r="Z110" i="1"/>
  <c r="Y110" i="1"/>
  <c r="AC109" i="1" s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W61" i="1"/>
  <c r="V61" i="1"/>
  <c r="X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W56" i="1"/>
  <c r="V56" i="1"/>
  <c r="X56" i="1"/>
  <c r="Z55" i="1"/>
  <c r="Y55" i="1"/>
  <c r="X55" i="1"/>
  <c r="V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W26" i="1"/>
  <c r="V26" i="1"/>
  <c r="Z25" i="1"/>
  <c r="Y25" i="1"/>
  <c r="X25" i="1"/>
  <c r="V25" i="1"/>
  <c r="W25" i="1"/>
  <c r="Z24" i="1"/>
  <c r="Y24" i="1"/>
  <c r="X24" i="1"/>
  <c r="W24" i="1"/>
  <c r="V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V12" i="1"/>
  <c r="X12" i="1"/>
  <c r="W12" i="1"/>
  <c r="Z11" i="1"/>
  <c r="Y11" i="1"/>
  <c r="X11" i="1"/>
  <c r="V11" i="1"/>
  <c r="W11" i="1"/>
  <c r="Z10" i="1"/>
  <c r="Y10" i="1"/>
  <c r="AC10" i="1" s="1"/>
  <c r="X10" i="1"/>
  <c r="V10" i="1"/>
  <c r="W10" i="1"/>
  <c r="Z9" i="1"/>
  <c r="AD60" i="1" s="1"/>
  <c r="Y9" i="1"/>
  <c r="V9" i="1"/>
  <c r="X9" i="1"/>
  <c r="T8" i="1"/>
  <c r="P8" i="1"/>
  <c r="AD11" i="1" l="1"/>
  <c r="AA114" i="1"/>
  <c r="AA120" i="1"/>
  <c r="AC121" i="1"/>
  <c r="AB126" i="1"/>
  <c r="AA127" i="1"/>
  <c r="AB129" i="1"/>
  <c r="AA130" i="1"/>
  <c r="AB132" i="1"/>
  <c r="AA133" i="1"/>
  <c r="AA136" i="1"/>
  <c r="AD137" i="1"/>
  <c r="AC138" i="1"/>
  <c r="AB145" i="1"/>
  <c r="AA146" i="1"/>
  <c r="AC33" i="1"/>
  <c r="AB10" i="1"/>
  <c r="AD12" i="1"/>
  <c r="AB120" i="1"/>
  <c r="AB134" i="1"/>
  <c r="AA135" i="1"/>
  <c r="AB137" i="1"/>
  <c r="AA138" i="1"/>
  <c r="AB140" i="1"/>
  <c r="AA141" i="1"/>
  <c r="AA144" i="1"/>
  <c r="AD145" i="1"/>
  <c r="AC146" i="1"/>
  <c r="AD13" i="1"/>
  <c r="AD112" i="1"/>
  <c r="AD10" i="1"/>
  <c r="AC11" i="1"/>
  <c r="AC15" i="1"/>
  <c r="AB121" i="1"/>
  <c r="AB125" i="1"/>
  <c r="AA126" i="1"/>
  <c r="AB128" i="1"/>
  <c r="AA129" i="1"/>
  <c r="AA132" i="1"/>
  <c r="AD133" i="1"/>
  <c r="AB138" i="1"/>
  <c r="AA139" i="1"/>
  <c r="AC140" i="1"/>
  <c r="AB141" i="1"/>
  <c r="AA142" i="1"/>
  <c r="AB144" i="1"/>
  <c r="AA145" i="1"/>
  <c r="N21" i="1"/>
  <c r="Q21" i="1" s="1"/>
  <c r="W9" i="1"/>
  <c r="P21" i="1"/>
  <c r="O21" i="1"/>
  <c r="AA19" i="1"/>
  <c r="AA24" i="1"/>
  <c r="AA31" i="1"/>
  <c r="AB32" i="1"/>
  <c r="AA35" i="1"/>
  <c r="AB118" i="1"/>
  <c r="AB100" i="1"/>
  <c r="AB96" i="1"/>
  <c r="AB92" i="1"/>
  <c r="AB51" i="1"/>
  <c r="AB9" i="1"/>
  <c r="AB20" i="1"/>
  <c r="AB39" i="1"/>
  <c r="AB28" i="1"/>
  <c r="AB27" i="1"/>
  <c r="AB25" i="1"/>
  <c r="AB23" i="1"/>
  <c r="AB21" i="1"/>
  <c r="AB16" i="1"/>
  <c r="AB43" i="1"/>
  <c r="AB47" i="1"/>
  <c r="AA10" i="1"/>
  <c r="AA12" i="1"/>
  <c r="AA34" i="1"/>
  <c r="AB11" i="1"/>
  <c r="AB12" i="1"/>
  <c r="AB15" i="1"/>
  <c r="AA22" i="1"/>
  <c r="AA26" i="1"/>
  <c r="AA15" i="1"/>
  <c r="AB19" i="1"/>
  <c r="AB31" i="1"/>
  <c r="AB13" i="1"/>
  <c r="AC13" i="1"/>
  <c r="AC14" i="1"/>
  <c r="AC16" i="1"/>
  <c r="AC17" i="1"/>
  <c r="AD18" i="1"/>
  <c r="AC21" i="1"/>
  <c r="AA23" i="1"/>
  <c r="AC23" i="1"/>
  <c r="AA25" i="1"/>
  <c r="AC25" i="1"/>
  <c r="AA27" i="1"/>
  <c r="AC27" i="1"/>
  <c r="AB33" i="1"/>
  <c r="AB35" i="1"/>
  <c r="AC36" i="1"/>
  <c r="AC45" i="1"/>
  <c r="AC52" i="1"/>
  <c r="AB71" i="1"/>
  <c r="AD73" i="1"/>
  <c r="AC74" i="1"/>
  <c r="AA78" i="1"/>
  <c r="AA79" i="1"/>
  <c r="AD89" i="1"/>
  <c r="AB94" i="1"/>
  <c r="AB97" i="1"/>
  <c r="AB108" i="1"/>
  <c r="AA36" i="1"/>
  <c r="AC41" i="1"/>
  <c r="AC48" i="1"/>
  <c r="AA56" i="1"/>
  <c r="AC108" i="1"/>
  <c r="AC106" i="1"/>
  <c r="AC104" i="1"/>
  <c r="AC102" i="1"/>
  <c r="AC98" i="1"/>
  <c r="AC94" i="1"/>
  <c r="AC90" i="1"/>
  <c r="AC89" i="1"/>
  <c r="AC85" i="1"/>
  <c r="AC81" i="1"/>
  <c r="AC77" i="1"/>
  <c r="AC73" i="1"/>
  <c r="AC107" i="1"/>
  <c r="AC105" i="1"/>
  <c r="AC103" i="1"/>
  <c r="AC101" i="1"/>
  <c r="AC100" i="1"/>
  <c r="AC97" i="1"/>
  <c r="AC96" i="1"/>
  <c r="AC93" i="1"/>
  <c r="AC92" i="1"/>
  <c r="AC88" i="1"/>
  <c r="AC84" i="1"/>
  <c r="AC80" i="1"/>
  <c r="AC76" i="1"/>
  <c r="AC72" i="1"/>
  <c r="AC87" i="1"/>
  <c r="AC83" i="1"/>
  <c r="AC79" i="1"/>
  <c r="AC75" i="1"/>
  <c r="AC71" i="1"/>
  <c r="AC68" i="1"/>
  <c r="AC64" i="1"/>
  <c r="AC60" i="1"/>
  <c r="AC56" i="1"/>
  <c r="AC61" i="1"/>
  <c r="AC57" i="1"/>
  <c r="AC69" i="1"/>
  <c r="AC9" i="1"/>
  <c r="AD14" i="1"/>
  <c r="AD17" i="1"/>
  <c r="AD24" i="1"/>
  <c r="AA14" i="1"/>
  <c r="AD15" i="1"/>
  <c r="AA16" i="1"/>
  <c r="AB17" i="1"/>
  <c r="AB18" i="1"/>
  <c r="AC18" i="1"/>
  <c r="AA21" i="1"/>
  <c r="AB29" i="1"/>
  <c r="AC29" i="1"/>
  <c r="AA30" i="1"/>
  <c r="AB36" i="1"/>
  <c r="AC37" i="1"/>
  <c r="AC44" i="1"/>
  <c r="AC53" i="1"/>
  <c r="AA61" i="1"/>
  <c r="AD118" i="1"/>
  <c r="AD116" i="1"/>
  <c r="AD107" i="1"/>
  <c r="AD105" i="1"/>
  <c r="AD103" i="1"/>
  <c r="AD101" i="1"/>
  <c r="AD88" i="1"/>
  <c r="AD84" i="1"/>
  <c r="AD80" i="1"/>
  <c r="AD76" i="1"/>
  <c r="AD72" i="1"/>
  <c r="AD87" i="1"/>
  <c r="AD83" i="1"/>
  <c r="AD79" i="1"/>
  <c r="AD75" i="1"/>
  <c r="AD71" i="1"/>
  <c r="AD99" i="1"/>
  <c r="AD95" i="1"/>
  <c r="AD91" i="1"/>
  <c r="AD86" i="1"/>
  <c r="AD82" i="1"/>
  <c r="AD78" i="1"/>
  <c r="AD74" i="1"/>
  <c r="AD70" i="1"/>
  <c r="AD67" i="1"/>
  <c r="AD56" i="1"/>
  <c r="AD68" i="1"/>
  <c r="AD63" i="1"/>
  <c r="AD64" i="1"/>
  <c r="AD59" i="1"/>
  <c r="AD9" i="1"/>
  <c r="AA17" i="1"/>
  <c r="AA18" i="1"/>
  <c r="AD22" i="1"/>
  <c r="AD26" i="1"/>
  <c r="AC12" i="1"/>
  <c r="AB14" i="1"/>
  <c r="AD16" i="1"/>
  <c r="AD19" i="1"/>
  <c r="AA20" i="1"/>
  <c r="AC20" i="1"/>
  <c r="AB22" i="1"/>
  <c r="AB24" i="1"/>
  <c r="AB26" i="1"/>
  <c r="AC28" i="1"/>
  <c r="AC30" i="1"/>
  <c r="AC32" i="1"/>
  <c r="AA33" i="1"/>
  <c r="AD33" i="1"/>
  <c r="AC40" i="1"/>
  <c r="AC49" i="1"/>
  <c r="AA54" i="1"/>
  <c r="AC65" i="1"/>
  <c r="AC66" i="1"/>
  <c r="AA37" i="1"/>
  <c r="AD37" i="1"/>
  <c r="AA41" i="1"/>
  <c r="AD41" i="1"/>
  <c r="AA45" i="1"/>
  <c r="AD45" i="1"/>
  <c r="AA49" i="1"/>
  <c r="AD49" i="1"/>
  <c r="AA53" i="1"/>
  <c r="AD53" i="1"/>
  <c r="AB59" i="1"/>
  <c r="AA60" i="1"/>
  <c r="AA65" i="1"/>
  <c r="AC70" i="1"/>
  <c r="AC19" i="1"/>
  <c r="AD20" i="1"/>
  <c r="AD21" i="1"/>
  <c r="AD23" i="1"/>
  <c r="AD25" i="1"/>
  <c r="AA28" i="1"/>
  <c r="AB30" i="1"/>
  <c r="AD30" i="1"/>
  <c r="AC31" i="1"/>
  <c r="AC34" i="1"/>
  <c r="AB37" i="1"/>
  <c r="AC38" i="1"/>
  <c r="AA39" i="1"/>
  <c r="AC39" i="1"/>
  <c r="AA40" i="1"/>
  <c r="AB41" i="1"/>
  <c r="AC42" i="1"/>
  <c r="AA43" i="1"/>
  <c r="AC43" i="1"/>
  <c r="AA44" i="1"/>
  <c r="AB45" i="1"/>
  <c r="AC46" i="1"/>
  <c r="AA47" i="1"/>
  <c r="AC47" i="1"/>
  <c r="AA48" i="1"/>
  <c r="AB49" i="1"/>
  <c r="AC50" i="1"/>
  <c r="AA51" i="1"/>
  <c r="AC51" i="1"/>
  <c r="AA52" i="1"/>
  <c r="AB53" i="1"/>
  <c r="AB54" i="1"/>
  <c r="AB55" i="1"/>
  <c r="AC58" i="1"/>
  <c r="AB63" i="1"/>
  <c r="AA64" i="1"/>
  <c r="AA69" i="1"/>
  <c r="AC22" i="1"/>
  <c r="AC24" i="1"/>
  <c r="AC26" i="1"/>
  <c r="AA29" i="1"/>
  <c r="AD29" i="1"/>
  <c r="AA32" i="1"/>
  <c r="AB34" i="1"/>
  <c r="AD34" i="1"/>
  <c r="AC35" i="1"/>
  <c r="AB38" i="1"/>
  <c r="AB40" i="1"/>
  <c r="AB42" i="1"/>
  <c r="AB44" i="1"/>
  <c r="AB46" i="1"/>
  <c r="AB48" i="1"/>
  <c r="AB50" i="1"/>
  <c r="AB52" i="1"/>
  <c r="AA55" i="1"/>
  <c r="AC55" i="1"/>
  <c r="AA57" i="1"/>
  <c r="AC62" i="1"/>
  <c r="AB67" i="1"/>
  <c r="AA68" i="1"/>
  <c r="AD28" i="1"/>
  <c r="AD32" i="1"/>
  <c r="AD36" i="1"/>
  <c r="AD40" i="1"/>
  <c r="AD44" i="1"/>
  <c r="AD48" i="1"/>
  <c r="AD52" i="1"/>
  <c r="AD55" i="1"/>
  <c r="AD58" i="1"/>
  <c r="AD62" i="1"/>
  <c r="AD66" i="1"/>
  <c r="AA74" i="1"/>
  <c r="AA75" i="1"/>
  <c r="AD85" i="1"/>
  <c r="AC86" i="1"/>
  <c r="AD93" i="1"/>
  <c r="AC95" i="1"/>
  <c r="AB102" i="1"/>
  <c r="AD27" i="1"/>
  <c r="AD31" i="1"/>
  <c r="AD35" i="1"/>
  <c r="AD39" i="1"/>
  <c r="AD43" i="1"/>
  <c r="AD47" i="1"/>
  <c r="AD51" i="1"/>
  <c r="AC54" i="1"/>
  <c r="AD57" i="1"/>
  <c r="AB58" i="1"/>
  <c r="AC59" i="1"/>
  <c r="AD61" i="1"/>
  <c r="AB62" i="1"/>
  <c r="AC63" i="1"/>
  <c r="AD65" i="1"/>
  <c r="AB66" i="1"/>
  <c r="AC67" i="1"/>
  <c r="AD69" i="1"/>
  <c r="AB70" i="1"/>
  <c r="AA71" i="1"/>
  <c r="AD81" i="1"/>
  <c r="AC82" i="1"/>
  <c r="AA86" i="1"/>
  <c r="AA87" i="1"/>
  <c r="AB90" i="1"/>
  <c r="AB93" i="1"/>
  <c r="AB98" i="1"/>
  <c r="AB104" i="1"/>
  <c r="AB116" i="1"/>
  <c r="AB114" i="1"/>
  <c r="AD38" i="1"/>
  <c r="AD42" i="1"/>
  <c r="AD46" i="1"/>
  <c r="AD50" i="1"/>
  <c r="AD54" i="1"/>
  <c r="AA59" i="1"/>
  <c r="AA63" i="1"/>
  <c r="AA67" i="1"/>
  <c r="AD77" i="1"/>
  <c r="AC78" i="1"/>
  <c r="AA82" i="1"/>
  <c r="AA83" i="1"/>
  <c r="AC91" i="1"/>
  <c r="AD97" i="1"/>
  <c r="AC99" i="1"/>
  <c r="AB106" i="1"/>
  <c r="AB57" i="1"/>
  <c r="AB61" i="1"/>
  <c r="AB65" i="1"/>
  <c r="AB69" i="1"/>
  <c r="AB73" i="1"/>
  <c r="AB77" i="1"/>
  <c r="AB81" i="1"/>
  <c r="AB85" i="1"/>
  <c r="AB89" i="1"/>
  <c r="AA90" i="1"/>
  <c r="AB91" i="1"/>
  <c r="AB95" i="1"/>
  <c r="AB99" i="1"/>
  <c r="AD102" i="1"/>
  <c r="AD104" i="1"/>
  <c r="AD106" i="1"/>
  <c r="AD108" i="1"/>
  <c r="AB117" i="1"/>
  <c r="AD115" i="1"/>
  <c r="AC117" i="1"/>
  <c r="AB74" i="1"/>
  <c r="AB78" i="1"/>
  <c r="AB82" i="1"/>
  <c r="AB86" i="1"/>
  <c r="AD90" i="1"/>
  <c r="AA91" i="1"/>
  <c r="AD94" i="1"/>
  <c r="AA95" i="1"/>
  <c r="AD98" i="1"/>
  <c r="AA99" i="1"/>
  <c r="AA116" i="1"/>
  <c r="AB110" i="1"/>
  <c r="AD110" i="1"/>
  <c r="AD111" i="1"/>
  <c r="AD109" i="1"/>
  <c r="AA122" i="1"/>
  <c r="AB113" i="1"/>
  <c r="AD114" i="1"/>
  <c r="AD117" i="1"/>
  <c r="AA119" i="1"/>
  <c r="AD127" i="1"/>
  <c r="AD129" i="1"/>
  <c r="AD135" i="1"/>
  <c r="AD143" i="1"/>
  <c r="AB75" i="1"/>
  <c r="AB79" i="1"/>
  <c r="AB83" i="1"/>
  <c r="AB87" i="1"/>
  <c r="AB101" i="1"/>
  <c r="AB103" i="1"/>
  <c r="AB105" i="1"/>
  <c r="AB107" i="1"/>
  <c r="AA109" i="1"/>
  <c r="AB109" i="1"/>
  <c r="AA112" i="1"/>
  <c r="AB112" i="1"/>
  <c r="AB122" i="1"/>
  <c r="AC113" i="1"/>
  <c r="AB119" i="1"/>
  <c r="AC122" i="1"/>
  <c r="AC123" i="1"/>
  <c r="AD124" i="1"/>
  <c r="AC128" i="1"/>
  <c r="AC136" i="1"/>
  <c r="AC144" i="1"/>
  <c r="AB56" i="1"/>
  <c r="AB60" i="1"/>
  <c r="AB64" i="1"/>
  <c r="AB68" i="1"/>
  <c r="AB72" i="1"/>
  <c r="AB76" i="1"/>
  <c r="AB80" i="1"/>
  <c r="AB84" i="1"/>
  <c r="AB88" i="1"/>
  <c r="AD92" i="1"/>
  <c r="AA93" i="1"/>
  <c r="AD96" i="1"/>
  <c r="AA97" i="1"/>
  <c r="AD100" i="1"/>
  <c r="AA101" i="1"/>
  <c r="AA103" i="1"/>
  <c r="AA105" i="1"/>
  <c r="AA107" i="1"/>
  <c r="AA115" i="1"/>
  <c r="AA117" i="1"/>
  <c r="AA118" i="1"/>
  <c r="AB111" i="1"/>
  <c r="AD113" i="1"/>
  <c r="AC115" i="1"/>
  <c r="AA121" i="1"/>
  <c r="AD122" i="1"/>
  <c r="AD123" i="1"/>
  <c r="AA124" i="1"/>
  <c r="AC124" i="1"/>
  <c r="AC126" i="1"/>
  <c r="AD131" i="1"/>
  <c r="AC134" i="1"/>
  <c r="AD139" i="1"/>
  <c r="AC142" i="1"/>
  <c r="AD147" i="1"/>
  <c r="AB115" i="1"/>
  <c r="AA111" i="1"/>
  <c r="AC112" i="1"/>
  <c r="AA113" i="1"/>
  <c r="AB123" i="1"/>
  <c r="AC114" i="1"/>
  <c r="AC116" i="1"/>
  <c r="AC118" i="1"/>
  <c r="AD119" i="1"/>
  <c r="AD120" i="1"/>
  <c r="AD121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A92" i="1"/>
  <c r="AA94" i="1"/>
  <c r="AA96" i="1"/>
  <c r="AA98" i="1"/>
  <c r="AA100" i="1"/>
  <c r="AA102" i="1"/>
  <c r="AA104" i="1"/>
  <c r="AA106" i="1"/>
  <c r="AA108" i="1"/>
  <c r="AA110" i="1"/>
  <c r="AD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J9" i="1" l="1"/>
  <c r="AA89" i="1"/>
  <c r="AA85" i="1"/>
  <c r="AA81" i="1"/>
  <c r="AA77" i="1"/>
  <c r="AA73" i="1"/>
  <c r="AA123" i="1"/>
  <c r="AA88" i="1"/>
  <c r="AA84" i="1"/>
  <c r="AA80" i="1"/>
  <c r="AA76" i="1"/>
  <c r="AA72" i="1"/>
  <c r="AA70" i="1"/>
  <c r="AA66" i="1"/>
  <c r="AA62" i="1"/>
  <c r="AA58" i="1"/>
  <c r="AA50" i="1"/>
  <c r="AA38" i="1"/>
  <c r="AA13" i="1"/>
  <c r="AA9" i="1"/>
  <c r="AA42" i="1"/>
  <c r="AA46" i="1"/>
  <c r="AI9" i="1"/>
  <c r="AA11" i="1"/>
  <c r="AM16" i="1"/>
  <c r="AM13" i="1"/>
  <c r="AM17" i="1"/>
  <c r="AM12" i="1"/>
  <c r="AM18" i="1"/>
  <c r="AM9" i="1"/>
  <c r="AM11" i="1"/>
  <c r="AM10" i="1"/>
  <c r="AH9" i="1"/>
  <c r="AM15" i="1"/>
  <c r="AM14" i="1"/>
  <c r="AF18" i="1" l="1"/>
  <c r="AF15" i="1"/>
  <c r="AF17" i="1"/>
  <c r="AF16" i="1"/>
  <c r="AF14" i="1"/>
  <c r="AF10" i="1"/>
  <c r="AG9" i="1"/>
  <c r="AF12" i="1"/>
  <c r="AF11" i="1"/>
  <c r="AF9" i="1"/>
  <c r="AF13" i="1"/>
  <c r="AI10" i="1"/>
  <c r="AQ9" i="1"/>
  <c r="AH10" i="1"/>
  <c r="AO9" i="1"/>
  <c r="AJ10" i="1"/>
  <c r="AR9" i="1"/>
  <c r="AJ11" i="1" l="1"/>
  <c r="AR10" i="1"/>
  <c r="AI11" i="1"/>
  <c r="AQ10" i="1"/>
  <c r="AK9" i="1"/>
  <c r="AG10" i="1"/>
  <c r="AH11" i="1"/>
  <c r="AO10" i="1"/>
  <c r="AH12" i="1" l="1"/>
  <c r="AO11" i="1"/>
  <c r="AI12" i="1"/>
  <c r="AQ11" i="1"/>
  <c r="AG11" i="1"/>
  <c r="AK10" i="1"/>
  <c r="AR11" i="1"/>
  <c r="AJ12" i="1"/>
  <c r="AQ12" i="1" l="1"/>
  <c r="AI13" i="1"/>
  <c r="AK11" i="1"/>
  <c r="AG12" i="1"/>
  <c r="AH13" i="1"/>
  <c r="AO12" i="1"/>
  <c r="AR12" i="1"/>
  <c r="AJ13" i="1"/>
  <c r="AI14" i="1" l="1"/>
  <c r="AQ13" i="1"/>
  <c r="AO13" i="1"/>
  <c r="AH14" i="1"/>
  <c r="AJ14" i="1"/>
  <c r="AR13" i="1"/>
  <c r="AG13" i="1"/>
  <c r="AK12" i="1"/>
  <c r="AJ15" i="1" l="1"/>
  <c r="AR14" i="1"/>
  <c r="AI15" i="1"/>
  <c r="AQ14" i="1"/>
  <c r="AH15" i="1"/>
  <c r="AO14" i="1"/>
  <c r="AG14" i="1"/>
  <c r="AK13" i="1"/>
  <c r="AK14" i="1" l="1"/>
  <c r="AG15" i="1"/>
  <c r="AQ15" i="1"/>
  <c r="AI16" i="1"/>
  <c r="AH16" i="1"/>
  <c r="AO15" i="1"/>
  <c r="AR15" i="1"/>
  <c r="AJ16" i="1"/>
  <c r="AH17" i="1" l="1"/>
  <c r="AO16" i="1"/>
  <c r="AJ17" i="1"/>
  <c r="AR16" i="1"/>
  <c r="AI17" i="1"/>
  <c r="AQ16" i="1"/>
  <c r="AG16" i="1"/>
  <c r="AK15" i="1"/>
  <c r="AG17" i="1" l="1"/>
  <c r="AK16" i="1"/>
  <c r="AJ18" i="1"/>
  <c r="AR18" i="1" s="1"/>
  <c r="AR17" i="1"/>
  <c r="AI18" i="1"/>
  <c r="AQ18" i="1" s="1"/>
  <c r="AQ17" i="1"/>
  <c r="AO17" i="1"/>
  <c r="AH18" i="1"/>
  <c r="AO18" i="1" s="1"/>
  <c r="N9" i="1" s="1" a="1"/>
  <c r="N16" i="1" l="1"/>
  <c r="N12" i="1"/>
  <c r="N18" i="1"/>
  <c r="N14" i="1"/>
  <c r="N10" i="1"/>
  <c r="N9" i="1"/>
  <c r="N15" i="1"/>
  <c r="N11" i="1"/>
  <c r="N17" i="1"/>
  <c r="N13" i="1"/>
  <c r="AK17" i="1"/>
  <c r="AG18" i="1"/>
  <c r="AK18" i="1" s="1"/>
  <c r="O15" i="1" l="1"/>
  <c r="T15" i="1"/>
  <c r="P15" i="1" s="1"/>
  <c r="O18" i="1"/>
  <c r="T18" i="1"/>
  <c r="P18" i="1" s="1"/>
  <c r="O13" i="1"/>
  <c r="T13" i="1"/>
  <c r="P13" i="1" s="1"/>
  <c r="T9" i="1"/>
  <c r="P9" i="1" s="1"/>
  <c r="O9" i="1"/>
  <c r="O12" i="1"/>
  <c r="T12" i="1"/>
  <c r="P12" i="1" s="1"/>
  <c r="O11" i="1"/>
  <c r="T11" i="1"/>
  <c r="P11" i="1" s="1"/>
  <c r="O14" i="1"/>
  <c r="T14" i="1"/>
  <c r="P14" i="1" s="1"/>
  <c r="O17" i="1"/>
  <c r="T17" i="1"/>
  <c r="P17" i="1" s="1"/>
  <c r="O10" i="1"/>
  <c r="T10" i="1"/>
  <c r="P10" i="1" s="1"/>
  <c r="O16" i="1"/>
  <c r="T16" i="1"/>
  <c r="P16" i="1" s="1"/>
</calcChain>
</file>

<file path=xl/sharedStrings.xml><?xml version="1.0" encoding="utf-8"?>
<sst xmlns="http://schemas.openxmlformats.org/spreadsheetml/2006/main" count="146" uniqueCount="140">
  <si>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</si>
  <si>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</si>
  <si>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</si>
  <si>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</si>
  <si>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</si>
  <si>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</si>
  <si>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</si>
  <si>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</si>
  <si>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</si>
  <si>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</si>
  <si>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</si>
  <si>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</si>
  <si>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</si>
  <si>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</si>
  <si>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</si>
  <si>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</si>
  <si>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</si>
  <si>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</si>
  <si>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</si>
  <si>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</si>
  <si>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</si>
  <si>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</si>
  <si>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</si>
  <si>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</si>
  <si>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</si>
  <si>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</si>
  <si>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</si>
  <si>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</si>
  <si>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</si>
  <si>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</si>
  <si>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</si>
  <si>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</si>
  <si>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</si>
  <si>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</si>
  <si>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</si>
  <si>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</si>
  <si>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</si>
  <si>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</si>
  <si>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</si>
  <si>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</si>
  <si>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</si>
  <si>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</si>
  <si>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</si>
  <si>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</si>
  <si>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</si>
  <si>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</si>
  <si>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</si>
  <si>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</si>
  <si>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</si>
  <si>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</si>
  <si>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</si>
  <si>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</si>
  <si>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</si>
  <si>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</si>
  <si>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</si>
  <si>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</si>
  <si>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</si>
  <si>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</si>
  <si>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</si>
  <si>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</si>
  <si>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</si>
  <si>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</si>
  <si>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</si>
  <si>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</si>
  <si>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</si>
  <si>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</si>
  <si>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</si>
  <si>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</si>
  <si>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</si>
  <si>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</si>
  <si>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</si>
  <si>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</si>
  <si>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</si>
  <si>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</si>
  <si>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</si>
  <si>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</si>
  <si>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</si>
  <si>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</si>
  <si>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</si>
  <si>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</si>
  <si>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</si>
  <si>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</si>
  <si>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</si>
  <si>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</si>
  <si>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</si>
  <si>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</si>
  <si>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</si>
  <si>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</si>
  <si>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</si>
  <si>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</si>
  <si>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</si>
  <si>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</si>
  <si>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</si>
  <si>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</si>
  <si>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</si>
  <si>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</si>
  <si>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</si>
  <si>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</si>
  <si>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</si>
  <si>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</si>
  <si>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</si>
  <si>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</si>
  <si>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</si>
  <si>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</si>
  <si>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</si>
  <si>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</si>
  <si>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</si>
  <si>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</si>
  <si>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</si>
  <si>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</si>
  <si>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ROYALEX</t>
  </si>
  <si>
    <t>RTBRISCOE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</si>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</sst>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E0FF6424-35C4-4403-9AF4-BCFBE84202E9}"/>
    <cellStyle name="Normal" xfId="0" builtinId="0"/>
    <cellStyle name="Percent 2" xfId="2" xr:uid="{27B18AED-5222-488A-BC1D-849FF975A0B3}"/>
    <cellStyle name="Percent 4" xfId="3" xr:uid="{1FC5E1ED-BD69-47AB-BEF7-340D6E16F059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3EF7C96A-38C9-4E68-86C7-80035EA8A6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9B4D60-48F6-40CE-BDF8-031D076D5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27E4CE8-417D-45B9-957B-2CB3A8F98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1061C04-7263-492E-8DBE-1A32A5FAB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7025400-D68C-4F67-BAA5-8AC9B785E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16CB364-00E4-4578-B873-D793BF60D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B5F9F43-118D-4C35-B894-A2A9CDBFA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231B890-33AE-4CD5-816B-97675271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10</v>
          </cell>
          <cell r="J47">
            <v>16.899999999999999</v>
          </cell>
        </row>
        <row r="48">
          <cell r="B48" t="str">
            <v>ABCTRANS</v>
          </cell>
          <cell r="C48">
            <v>0.28000000000000003</v>
          </cell>
          <cell r="F48">
            <v>0.28000000000000003</v>
          </cell>
          <cell r="I48">
            <v>1999</v>
          </cell>
          <cell r="J48">
            <v>569.73</v>
          </cell>
        </row>
        <row r="49">
          <cell r="B49" t="str">
            <v>ACADEMY</v>
          </cell>
          <cell r="C49">
            <v>1.52</v>
          </cell>
          <cell r="F49">
            <v>1.52</v>
          </cell>
          <cell r="I49">
            <v>380327</v>
          </cell>
          <cell r="J49">
            <v>544417.62</v>
          </cell>
        </row>
        <row r="50">
          <cell r="B50" t="str">
            <v>ACCESSCORP</v>
          </cell>
          <cell r="C50">
            <v>8.4</v>
          </cell>
          <cell r="F50">
            <v>8.15</v>
          </cell>
          <cell r="I50">
            <v>3468533</v>
          </cell>
          <cell r="J50">
            <v>28721682.5</v>
          </cell>
        </row>
        <row r="51">
          <cell r="B51" t="str">
            <v>AFRIPRUD</v>
          </cell>
          <cell r="C51">
            <v>5.45</v>
          </cell>
          <cell r="F51">
            <v>5.45</v>
          </cell>
          <cell r="I51">
            <v>284073</v>
          </cell>
          <cell r="J51">
            <v>1483108.75</v>
          </cell>
        </row>
        <row r="52">
          <cell r="B52" t="str">
            <v>AIICO</v>
          </cell>
          <cell r="C52">
            <v>0.54</v>
          </cell>
          <cell r="F52">
            <v>0.55000000000000004</v>
          </cell>
          <cell r="I52">
            <v>1807953</v>
          </cell>
          <cell r="J52">
            <v>962492.44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13</v>
          </cell>
          <cell r="J53">
            <v>23400</v>
          </cell>
        </row>
        <row r="54">
          <cell r="B54" t="str">
            <v>ARDOVA</v>
          </cell>
          <cell r="C54">
            <v>12.8</v>
          </cell>
          <cell r="F54">
            <v>13.75</v>
          </cell>
          <cell r="I54">
            <v>1536310</v>
          </cell>
          <cell r="J54">
            <v>21226306.899999999</v>
          </cell>
        </row>
        <row r="55">
          <cell r="B55" t="str">
            <v>BERGER</v>
          </cell>
          <cell r="C55">
            <v>5.95</v>
          </cell>
          <cell r="F55">
            <v>5.95</v>
          </cell>
          <cell r="I55">
            <v>104304</v>
          </cell>
          <cell r="J55">
            <v>614730.35</v>
          </cell>
        </row>
        <row r="56">
          <cell r="B56" t="str">
            <v>BETAGLAS</v>
          </cell>
          <cell r="C56">
            <v>46.1</v>
          </cell>
          <cell r="F56">
            <v>46.1</v>
          </cell>
          <cell r="I56">
            <v>3226</v>
          </cell>
          <cell r="J56">
            <v>133879</v>
          </cell>
        </row>
        <row r="57">
          <cell r="B57" t="str">
            <v>BUACEMENT</v>
          </cell>
          <cell r="C57">
            <v>50.45</v>
          </cell>
          <cell r="F57">
            <v>52</v>
          </cell>
          <cell r="I57">
            <v>438032</v>
          </cell>
          <cell r="J57">
            <v>22067180.050000001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22545</v>
          </cell>
          <cell r="J58">
            <v>1242323.45</v>
          </cell>
        </row>
        <row r="59">
          <cell r="B59" t="str">
            <v>CADBURY</v>
          </cell>
          <cell r="C59">
            <v>12.7</v>
          </cell>
          <cell r="F59">
            <v>12.7</v>
          </cell>
          <cell r="I59">
            <v>108861</v>
          </cell>
          <cell r="J59">
            <v>1294337.7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7789</v>
          </cell>
          <cell r="J60">
            <v>133052.15</v>
          </cell>
        </row>
        <row r="61">
          <cell r="B61" t="str">
            <v>CAPHOTEL</v>
          </cell>
          <cell r="C61">
            <v>3.4</v>
          </cell>
          <cell r="F61">
            <v>3.4</v>
          </cell>
          <cell r="I61">
            <v>202850</v>
          </cell>
          <cell r="J61">
            <v>621711</v>
          </cell>
        </row>
        <row r="62">
          <cell r="B62" t="str">
            <v>CAVERTON</v>
          </cell>
          <cell r="C62">
            <v>1.01</v>
          </cell>
          <cell r="F62">
            <v>1.01</v>
          </cell>
          <cell r="I62">
            <v>1428</v>
          </cell>
          <cell r="J62">
            <v>1499.4</v>
          </cell>
        </row>
        <row r="63">
          <cell r="B63" t="str">
            <v>CHAMPION</v>
          </cell>
          <cell r="C63">
            <v>3.69</v>
          </cell>
          <cell r="F63">
            <v>3.69</v>
          </cell>
          <cell r="I63">
            <v>10964</v>
          </cell>
          <cell r="J63">
            <v>38158.61</v>
          </cell>
        </row>
        <row r="64">
          <cell r="B64" t="str">
            <v>CHAMS</v>
          </cell>
          <cell r="C64">
            <v>0.25</v>
          </cell>
          <cell r="F64">
            <v>0.27</v>
          </cell>
          <cell r="I64">
            <v>5704221</v>
          </cell>
          <cell r="J64">
            <v>1482220.92</v>
          </cell>
        </row>
        <row r="65">
          <cell r="B65" t="str">
            <v>CHELLARAM</v>
          </cell>
          <cell r="C65">
            <v>2.2400000000000002</v>
          </cell>
          <cell r="F65">
            <v>2.2400000000000002</v>
          </cell>
          <cell r="I65">
            <v>150</v>
          </cell>
          <cell r="J65">
            <v>333</v>
          </cell>
        </row>
        <row r="66">
          <cell r="B66" t="str">
            <v>CHIPLC</v>
          </cell>
          <cell r="C66">
            <v>0.57999999999999996</v>
          </cell>
          <cell r="F66">
            <v>0.53</v>
          </cell>
          <cell r="I66">
            <v>238333</v>
          </cell>
          <cell r="J66">
            <v>127566.49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6404</v>
          </cell>
          <cell r="J67">
            <v>155681.45000000001</v>
          </cell>
        </row>
        <row r="68">
          <cell r="B68" t="str">
            <v>CORNERST</v>
          </cell>
          <cell r="C68">
            <v>0.56000000000000005</v>
          </cell>
          <cell r="F68">
            <v>0.56000000000000005</v>
          </cell>
          <cell r="I68">
            <v>1350</v>
          </cell>
          <cell r="J68">
            <v>796.5</v>
          </cell>
        </row>
        <row r="69">
          <cell r="B69" t="str">
            <v>COURTVILLE</v>
          </cell>
          <cell r="C69">
            <v>0.49</v>
          </cell>
          <cell r="F69">
            <v>0.46</v>
          </cell>
          <cell r="I69">
            <v>840142</v>
          </cell>
          <cell r="J69">
            <v>395669.18</v>
          </cell>
        </row>
        <row r="70">
          <cell r="B70" t="str">
            <v>CUSTODIAN</v>
          </cell>
          <cell r="C70">
            <v>6.5</v>
          </cell>
          <cell r="F70">
            <v>6.5</v>
          </cell>
          <cell r="I70">
            <v>37167</v>
          </cell>
          <cell r="J70">
            <v>226027.75</v>
          </cell>
        </row>
        <row r="71">
          <cell r="B71" t="str">
            <v>CUTIX</v>
          </cell>
          <cell r="C71">
            <v>2.04</v>
          </cell>
          <cell r="F71">
            <v>2.04</v>
          </cell>
          <cell r="I71">
            <v>627455</v>
          </cell>
          <cell r="J71">
            <v>1282338.1200000001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200</v>
          </cell>
          <cell r="J72">
            <v>40</v>
          </cell>
        </row>
        <row r="73">
          <cell r="B73" t="str">
            <v>DANGCEM</v>
          </cell>
          <cell r="C73">
            <v>245</v>
          </cell>
          <cell r="F73">
            <v>245</v>
          </cell>
          <cell r="I73">
            <v>38784</v>
          </cell>
          <cell r="J73">
            <v>8880136.5999999996</v>
          </cell>
        </row>
        <row r="74">
          <cell r="B74" t="str">
            <v>DANGSUGAR</v>
          </cell>
          <cell r="C74">
            <v>16.05</v>
          </cell>
          <cell r="F74">
            <v>16.05</v>
          </cell>
          <cell r="I74">
            <v>147871</v>
          </cell>
          <cell r="J74">
            <v>2282471.4500000002</v>
          </cell>
        </row>
        <row r="75">
          <cell r="B75" t="str">
            <v>ELLAHLAKES</v>
          </cell>
          <cell r="C75">
            <v>3.6</v>
          </cell>
          <cell r="F75">
            <v>3.6</v>
          </cell>
          <cell r="I75">
            <v>150</v>
          </cell>
          <cell r="J75">
            <v>575</v>
          </cell>
        </row>
        <row r="76">
          <cell r="B76" t="str">
            <v>ETERNA</v>
          </cell>
          <cell r="C76">
            <v>6.32</v>
          </cell>
          <cell r="F76">
            <v>6.32</v>
          </cell>
          <cell r="I76">
            <v>161876</v>
          </cell>
          <cell r="J76">
            <v>998330.3</v>
          </cell>
        </row>
        <row r="77">
          <cell r="B77" t="str">
            <v>ETI</v>
          </cell>
          <cell r="C77">
            <v>11.05</v>
          </cell>
          <cell r="F77">
            <v>11.05</v>
          </cell>
          <cell r="I77">
            <v>570491</v>
          </cell>
          <cell r="J77">
            <v>6618894.8499999996</v>
          </cell>
        </row>
        <row r="78">
          <cell r="B78" t="str">
            <v>ETRANZACT</v>
          </cell>
          <cell r="C78">
            <v>3.2</v>
          </cell>
          <cell r="F78">
            <v>3.2</v>
          </cell>
          <cell r="I78">
            <v>4888</v>
          </cell>
          <cell r="J78">
            <v>16944.72</v>
          </cell>
        </row>
        <row r="79">
          <cell r="B79" t="str">
            <v>FBNH</v>
          </cell>
          <cell r="C79">
            <v>10</v>
          </cell>
          <cell r="F79">
            <v>10</v>
          </cell>
          <cell r="I79">
            <v>6275275</v>
          </cell>
          <cell r="J79">
            <v>61233349.5</v>
          </cell>
        </row>
        <row r="80">
          <cell r="B80" t="str">
            <v>FCMB</v>
          </cell>
          <cell r="C80">
            <v>3.5</v>
          </cell>
          <cell r="F80">
            <v>3.5</v>
          </cell>
          <cell r="I80">
            <v>40993</v>
          </cell>
          <cell r="J80">
            <v>141404.54999999999</v>
          </cell>
        </row>
        <row r="81">
          <cell r="B81" t="str">
            <v>FIDELITYBK</v>
          </cell>
          <cell r="C81">
            <v>3.74</v>
          </cell>
          <cell r="F81">
            <v>3.7</v>
          </cell>
          <cell r="I81">
            <v>4455573</v>
          </cell>
          <cell r="J81">
            <v>15827378</v>
          </cell>
        </row>
        <row r="82">
          <cell r="B82" t="str">
            <v>FIDSON</v>
          </cell>
          <cell r="C82">
            <v>9.9499999999999993</v>
          </cell>
          <cell r="F82">
            <v>9.1999999999999993</v>
          </cell>
          <cell r="I82">
            <v>370541</v>
          </cell>
          <cell r="J82">
            <v>3368564.6</v>
          </cell>
        </row>
        <row r="83">
          <cell r="B83" t="str">
            <v>FLOURMILL</v>
          </cell>
          <cell r="C83">
            <v>30.3</v>
          </cell>
          <cell r="F83">
            <v>30.3</v>
          </cell>
          <cell r="I83">
            <v>461210</v>
          </cell>
          <cell r="J83">
            <v>12790798.800000001</v>
          </cell>
        </row>
        <row r="84">
          <cell r="B84" t="str">
            <v>FTNCOCOA</v>
          </cell>
          <cell r="C84">
            <v>0.28999999999999998</v>
          </cell>
          <cell r="F84">
            <v>0.28999999999999998</v>
          </cell>
          <cell r="I84">
            <v>50000</v>
          </cell>
          <cell r="J84">
            <v>15000</v>
          </cell>
        </row>
        <row r="85">
          <cell r="B85" t="str">
            <v>GLAXOSMITH</v>
          </cell>
          <cell r="C85">
            <v>5.6</v>
          </cell>
          <cell r="F85">
            <v>5.6</v>
          </cell>
          <cell r="I85">
            <v>304092</v>
          </cell>
          <cell r="J85">
            <v>1658056.1</v>
          </cell>
        </row>
        <row r="86">
          <cell r="B86" t="str">
            <v>GSPECPLC</v>
          </cell>
          <cell r="C86">
            <v>2.75</v>
          </cell>
          <cell r="F86">
            <v>2.75</v>
          </cell>
          <cell r="I86">
            <v>250</v>
          </cell>
          <cell r="J86">
            <v>620</v>
          </cell>
        </row>
        <row r="87">
          <cell r="B87" t="str">
            <v>GTCO</v>
          </cell>
          <cell r="C87">
            <v>18.75</v>
          </cell>
          <cell r="F87">
            <v>18</v>
          </cell>
          <cell r="I87">
            <v>14336674</v>
          </cell>
          <cell r="J87">
            <v>259042966.65000001</v>
          </cell>
        </row>
        <row r="88">
          <cell r="B88" t="str">
            <v>GUINNESS</v>
          </cell>
          <cell r="C88">
            <v>75.849999999999994</v>
          </cell>
          <cell r="F88">
            <v>75.849999999999994</v>
          </cell>
          <cell r="I88">
            <v>169907</v>
          </cell>
          <cell r="J88">
            <v>11620459.25</v>
          </cell>
        </row>
        <row r="89">
          <cell r="B89" t="str">
            <v>HONYFLOUR</v>
          </cell>
          <cell r="C89">
            <v>2.2999999999999998</v>
          </cell>
          <cell r="F89">
            <v>2.27</v>
          </cell>
          <cell r="I89">
            <v>1155302</v>
          </cell>
          <cell r="J89">
            <v>2627179.16</v>
          </cell>
        </row>
        <row r="90">
          <cell r="B90" t="str">
            <v>IKEJAHOTEL</v>
          </cell>
          <cell r="C90">
            <v>1.2</v>
          </cell>
          <cell r="F90">
            <v>1.1399999999999999</v>
          </cell>
          <cell r="I90">
            <v>2764296</v>
          </cell>
          <cell r="J90">
            <v>3000739.68</v>
          </cell>
        </row>
        <row r="91">
          <cell r="B91" t="str">
            <v>IMG</v>
          </cell>
          <cell r="C91">
            <v>7.4</v>
          </cell>
          <cell r="F91">
            <v>7.4</v>
          </cell>
          <cell r="I91">
            <v>10050</v>
          </cell>
          <cell r="J91">
            <v>67365</v>
          </cell>
        </row>
        <row r="92">
          <cell r="B92" t="str">
            <v>INTBREW</v>
          </cell>
          <cell r="C92">
            <v>5.0999999999999996</v>
          </cell>
          <cell r="F92">
            <v>5</v>
          </cell>
          <cell r="I92">
            <v>1719194</v>
          </cell>
          <cell r="J92">
            <v>8651365</v>
          </cell>
        </row>
        <row r="93">
          <cell r="B93" t="str">
            <v>JAIZBANK</v>
          </cell>
          <cell r="C93">
            <v>0.74</v>
          </cell>
          <cell r="F93">
            <v>0.76</v>
          </cell>
          <cell r="I93">
            <v>2550448</v>
          </cell>
          <cell r="J93">
            <v>1953242.51</v>
          </cell>
        </row>
        <row r="94">
          <cell r="B94" t="str">
            <v>JAPAULGOLD</v>
          </cell>
          <cell r="C94">
            <v>0.3</v>
          </cell>
          <cell r="F94">
            <v>0.27</v>
          </cell>
          <cell r="I94">
            <v>2301656</v>
          </cell>
          <cell r="J94">
            <v>626316.46</v>
          </cell>
        </row>
        <row r="95">
          <cell r="B95" t="str">
            <v>JBERGER</v>
          </cell>
          <cell r="C95">
            <v>25.9</v>
          </cell>
          <cell r="F95">
            <v>25.9</v>
          </cell>
          <cell r="I95">
            <v>207804</v>
          </cell>
          <cell r="J95">
            <v>4900482.3499999996</v>
          </cell>
        </row>
        <row r="96">
          <cell r="B96" t="str">
            <v>LASACO</v>
          </cell>
          <cell r="C96">
            <v>0.9</v>
          </cell>
          <cell r="F96">
            <v>0.9</v>
          </cell>
          <cell r="I96">
            <v>2507388</v>
          </cell>
          <cell r="J96">
            <v>2265964.31</v>
          </cell>
        </row>
        <row r="97">
          <cell r="B97" t="str">
            <v>LEARNAFRCA</v>
          </cell>
          <cell r="C97">
            <v>1.86</v>
          </cell>
          <cell r="F97">
            <v>1.86</v>
          </cell>
          <cell r="I97">
            <v>151500</v>
          </cell>
          <cell r="J97">
            <v>262560</v>
          </cell>
        </row>
        <row r="98">
          <cell r="B98" t="str">
            <v>LINKASSURE</v>
          </cell>
          <cell r="C98">
            <v>0.47</v>
          </cell>
          <cell r="F98">
            <v>0.47</v>
          </cell>
          <cell r="I98">
            <v>13901</v>
          </cell>
          <cell r="J98">
            <v>5977.43</v>
          </cell>
        </row>
        <row r="99">
          <cell r="B99" t="str">
            <v>LIVESTOCK</v>
          </cell>
          <cell r="C99">
            <v>1.02</v>
          </cell>
          <cell r="F99">
            <v>1.02</v>
          </cell>
          <cell r="I99">
            <v>1410539</v>
          </cell>
          <cell r="J99">
            <v>1425174.66</v>
          </cell>
        </row>
        <row r="100">
          <cell r="B100" t="str">
            <v>MANSARD</v>
          </cell>
          <cell r="C100">
            <v>1.67</v>
          </cell>
          <cell r="F100">
            <v>1.67</v>
          </cell>
          <cell r="I100">
            <v>163153</v>
          </cell>
          <cell r="J100">
            <v>264720.2</v>
          </cell>
        </row>
        <row r="101">
          <cell r="B101" t="str">
            <v>MAYBAKER</v>
          </cell>
          <cell r="C101">
            <v>3.5</v>
          </cell>
          <cell r="F101">
            <v>3.5</v>
          </cell>
          <cell r="I101">
            <v>144423</v>
          </cell>
          <cell r="J101">
            <v>487722.86</v>
          </cell>
        </row>
        <row r="102">
          <cell r="B102" t="str">
            <v>MBENEFIT</v>
          </cell>
          <cell r="C102">
            <v>0.28000000000000003</v>
          </cell>
          <cell r="F102">
            <v>0.28000000000000003</v>
          </cell>
          <cell r="I102">
            <v>3692420</v>
          </cell>
          <cell r="J102">
            <v>1034264.09</v>
          </cell>
        </row>
        <row r="103">
          <cell r="B103" t="str">
            <v>MCNICHOLS</v>
          </cell>
          <cell r="C103">
            <v>0.62</v>
          </cell>
          <cell r="F103">
            <v>0.62</v>
          </cell>
          <cell r="I103">
            <v>80000</v>
          </cell>
          <cell r="J103">
            <v>44814.1</v>
          </cell>
        </row>
        <row r="104">
          <cell r="B104" t="str">
            <v>MEYER</v>
          </cell>
          <cell r="C104">
            <v>2.27</v>
          </cell>
          <cell r="F104">
            <v>2.27</v>
          </cell>
          <cell r="I104">
            <v>60184</v>
          </cell>
          <cell r="J104">
            <v>123378.2</v>
          </cell>
        </row>
        <row r="105">
          <cell r="B105" t="str">
            <v>MORISON</v>
          </cell>
          <cell r="C105">
            <v>2.19</v>
          </cell>
          <cell r="F105">
            <v>2.19</v>
          </cell>
          <cell r="I105">
            <v>1599</v>
          </cell>
          <cell r="J105">
            <v>3836.6</v>
          </cell>
        </row>
        <row r="106">
          <cell r="B106" t="str">
            <v>MRS</v>
          </cell>
          <cell r="C106">
            <v>14.35</v>
          </cell>
          <cell r="F106">
            <v>14.35</v>
          </cell>
          <cell r="I106">
            <v>3791</v>
          </cell>
          <cell r="J106">
            <v>49525.75</v>
          </cell>
        </row>
        <row r="107">
          <cell r="B107" t="str">
            <v>MTNN</v>
          </cell>
          <cell r="C107">
            <v>200</v>
          </cell>
          <cell r="F107">
            <v>200</v>
          </cell>
          <cell r="I107">
            <v>781831</v>
          </cell>
          <cell r="J107">
            <v>156174746.09999999</v>
          </cell>
        </row>
        <row r="108">
          <cell r="B108" t="str">
            <v>MULTIVERSE</v>
          </cell>
          <cell r="C108">
            <v>3.41</v>
          </cell>
          <cell r="F108">
            <v>3.41</v>
          </cell>
          <cell r="I108">
            <v>37722</v>
          </cell>
          <cell r="J108">
            <v>129410.31</v>
          </cell>
        </row>
        <row r="109">
          <cell r="B109" t="str">
            <v>NAHCO</v>
          </cell>
          <cell r="C109">
            <v>5.75</v>
          </cell>
          <cell r="F109">
            <v>5.4</v>
          </cell>
          <cell r="I109">
            <v>731038</v>
          </cell>
          <cell r="J109">
            <v>3978558.2</v>
          </cell>
        </row>
        <row r="110">
          <cell r="B110" t="str">
            <v>NASCON</v>
          </cell>
          <cell r="C110">
            <v>11</v>
          </cell>
          <cell r="F110">
            <v>11</v>
          </cell>
          <cell r="I110">
            <v>6080</v>
          </cell>
          <cell r="J110">
            <v>63883.4</v>
          </cell>
        </row>
        <row r="111">
          <cell r="B111" t="str">
            <v>NB</v>
          </cell>
          <cell r="C111">
            <v>48.4</v>
          </cell>
          <cell r="F111">
            <v>48.4</v>
          </cell>
          <cell r="I111">
            <v>1002300</v>
          </cell>
          <cell r="J111">
            <v>45153916.799999997</v>
          </cell>
        </row>
        <row r="112">
          <cell r="B112" t="str">
            <v>NEIMETH</v>
          </cell>
          <cell r="C112">
            <v>1.43</v>
          </cell>
          <cell r="F112">
            <v>1.43</v>
          </cell>
          <cell r="I112">
            <v>38391</v>
          </cell>
          <cell r="J112">
            <v>52045.09</v>
          </cell>
        </row>
        <row r="113">
          <cell r="B113" t="str">
            <v>NEM</v>
          </cell>
          <cell r="C113">
            <v>4.91</v>
          </cell>
          <cell r="F113">
            <v>4.91</v>
          </cell>
          <cell r="I113">
            <v>709794</v>
          </cell>
          <cell r="J113">
            <v>3609360.04</v>
          </cell>
        </row>
        <row r="114">
          <cell r="B114" t="str">
            <v>NESTLE</v>
          </cell>
          <cell r="C114">
            <v>1350</v>
          </cell>
          <cell r="F114">
            <v>1350</v>
          </cell>
          <cell r="I114">
            <v>64121</v>
          </cell>
          <cell r="J114">
            <v>77914221.900000006</v>
          </cell>
        </row>
        <row r="115">
          <cell r="B115" t="str">
            <v>NGXGROUP</v>
          </cell>
          <cell r="C115">
            <v>19.8</v>
          </cell>
          <cell r="F115">
            <v>19.5</v>
          </cell>
          <cell r="I115">
            <v>1442505</v>
          </cell>
          <cell r="J115">
            <v>27953735.25</v>
          </cell>
        </row>
        <row r="116">
          <cell r="B116" t="str">
            <v>NNFM</v>
          </cell>
          <cell r="C116">
            <v>7.5</v>
          </cell>
          <cell r="F116">
            <v>7.5</v>
          </cell>
          <cell r="I116">
            <v>9000</v>
          </cell>
          <cell r="J116">
            <v>61456</v>
          </cell>
        </row>
        <row r="117">
          <cell r="B117" t="str">
            <v>NPFMCRFBK</v>
          </cell>
          <cell r="C117">
            <v>1.55</v>
          </cell>
          <cell r="F117">
            <v>1.52</v>
          </cell>
          <cell r="I117">
            <v>175051</v>
          </cell>
          <cell r="J117">
            <v>277335.17</v>
          </cell>
        </row>
        <row r="118">
          <cell r="B118" t="str">
            <v>OANDO</v>
          </cell>
          <cell r="C118">
            <v>4.8</v>
          </cell>
          <cell r="F118">
            <v>4.8</v>
          </cell>
          <cell r="I118">
            <v>1118999</v>
          </cell>
          <cell r="J118">
            <v>5185427.6900000004</v>
          </cell>
        </row>
        <row r="119">
          <cell r="B119" t="str">
            <v>OKOMUOIL</v>
          </cell>
          <cell r="C119">
            <v>188.3</v>
          </cell>
          <cell r="F119">
            <v>188.3</v>
          </cell>
          <cell r="I119">
            <v>10684</v>
          </cell>
          <cell r="J119">
            <v>1811134.9</v>
          </cell>
        </row>
        <row r="120">
          <cell r="B120" t="str">
            <v>PRESCO</v>
          </cell>
          <cell r="C120">
            <v>142.6</v>
          </cell>
          <cell r="F120">
            <v>142.6</v>
          </cell>
          <cell r="I120">
            <v>8377</v>
          </cell>
          <cell r="J120">
            <v>1075383</v>
          </cell>
        </row>
        <row r="121">
          <cell r="B121" t="str">
            <v>PRESTIGE</v>
          </cell>
          <cell r="C121">
            <v>0.51</v>
          </cell>
          <cell r="F121">
            <v>0.51</v>
          </cell>
          <cell r="I121">
            <v>100000</v>
          </cell>
          <cell r="J121">
            <v>46000</v>
          </cell>
        </row>
        <row r="122">
          <cell r="B122" t="str">
            <v>PZ</v>
          </cell>
          <cell r="C122">
            <v>9.25</v>
          </cell>
          <cell r="F122">
            <v>9.25</v>
          </cell>
          <cell r="I122">
            <v>154595</v>
          </cell>
          <cell r="J122">
            <v>1394616.6</v>
          </cell>
        </row>
        <row r="123">
          <cell r="B123" t="str">
            <v>REDSTAREX</v>
          </cell>
          <cell r="C123">
            <v>2.36</v>
          </cell>
          <cell r="F123">
            <v>2.2999999999999998</v>
          </cell>
          <cell r="I123">
            <v>421381</v>
          </cell>
          <cell r="J123">
            <v>974659.27</v>
          </cell>
        </row>
        <row r="124">
          <cell r="B124" t="str">
            <v>ROYALEX</v>
          </cell>
          <cell r="C124">
            <v>1.02</v>
          </cell>
          <cell r="F124">
            <v>0.92</v>
          </cell>
          <cell r="I124">
            <v>100010</v>
          </cell>
          <cell r="J124">
            <v>92009.2</v>
          </cell>
        </row>
        <row r="125">
          <cell r="B125" t="str">
            <v>RTBRISCOE</v>
          </cell>
          <cell r="C125">
            <v>0.35</v>
          </cell>
          <cell r="F125">
            <v>0.32</v>
          </cell>
          <cell r="I125">
            <v>250993</v>
          </cell>
          <cell r="J125">
            <v>81779.789999999994</v>
          </cell>
        </row>
        <row r="126">
          <cell r="B126" t="str">
            <v>SEPLAT</v>
          </cell>
          <cell r="C126">
            <v>1250</v>
          </cell>
          <cell r="F126">
            <v>1250</v>
          </cell>
          <cell r="I126">
            <v>11329</v>
          </cell>
          <cell r="J126">
            <v>12748147.1</v>
          </cell>
        </row>
        <row r="127">
          <cell r="B127" t="str">
            <v>SKYAVN</v>
          </cell>
          <cell r="C127">
            <v>5</v>
          </cell>
          <cell r="F127">
            <v>5</v>
          </cell>
          <cell r="I127">
            <v>17968</v>
          </cell>
          <cell r="J127">
            <v>86258.1</v>
          </cell>
        </row>
        <row r="128">
          <cell r="B128" t="str">
            <v>SOVRENINS</v>
          </cell>
          <cell r="C128">
            <v>0.28000000000000003</v>
          </cell>
          <cell r="F128">
            <v>0.28999999999999998</v>
          </cell>
          <cell r="I128">
            <v>368333</v>
          </cell>
          <cell r="J128">
            <v>106677.24</v>
          </cell>
        </row>
        <row r="129">
          <cell r="B129" t="str">
            <v>STANBIC</v>
          </cell>
          <cell r="C129">
            <v>29</v>
          </cell>
          <cell r="F129">
            <v>29</v>
          </cell>
          <cell r="I129">
            <v>264184</v>
          </cell>
          <cell r="J129">
            <v>7772005.5499999998</v>
          </cell>
        </row>
        <row r="130">
          <cell r="B130" t="str">
            <v>STERLNBANK</v>
          </cell>
          <cell r="C130">
            <v>1.5</v>
          </cell>
          <cell r="F130">
            <v>1.53</v>
          </cell>
          <cell r="I130">
            <v>2406170</v>
          </cell>
          <cell r="J130">
            <v>3653828.82</v>
          </cell>
        </row>
        <row r="131">
          <cell r="B131" t="str">
            <v>SUNUASSUR</v>
          </cell>
          <cell r="C131">
            <v>0.32</v>
          </cell>
          <cell r="F131">
            <v>0.32</v>
          </cell>
          <cell r="I131">
            <v>4600</v>
          </cell>
          <cell r="J131">
            <v>1334</v>
          </cell>
        </row>
        <row r="132">
          <cell r="B132" t="str">
            <v>TOTAL</v>
          </cell>
          <cell r="C132">
            <v>211.1</v>
          </cell>
          <cell r="F132">
            <v>211.1</v>
          </cell>
          <cell r="I132">
            <v>16896</v>
          </cell>
          <cell r="J132">
            <v>3381471</v>
          </cell>
        </row>
        <row r="133">
          <cell r="B133" t="str">
            <v>TRANSCOHOT</v>
          </cell>
          <cell r="C133">
            <v>6.25</v>
          </cell>
          <cell r="F133">
            <v>6.25</v>
          </cell>
          <cell r="I133">
            <v>2000</v>
          </cell>
          <cell r="J133">
            <v>13120</v>
          </cell>
        </row>
        <row r="134">
          <cell r="B134" t="str">
            <v>TRANSCORP</v>
          </cell>
          <cell r="C134">
            <v>1.04</v>
          </cell>
          <cell r="F134">
            <v>1.02</v>
          </cell>
          <cell r="I134">
            <v>6195640</v>
          </cell>
          <cell r="J134">
            <v>6267124.46</v>
          </cell>
        </row>
        <row r="135">
          <cell r="B135" t="str">
            <v>TRANSEXPR</v>
          </cell>
          <cell r="C135">
            <v>0.75</v>
          </cell>
          <cell r="F135">
            <v>0.75</v>
          </cell>
          <cell r="I135">
            <v>1036</v>
          </cell>
          <cell r="J135">
            <v>849.52</v>
          </cell>
        </row>
        <row r="136">
          <cell r="B136" t="str">
            <v>TRIPPLEG</v>
          </cell>
          <cell r="C136">
            <v>0.81</v>
          </cell>
          <cell r="F136">
            <v>0.81</v>
          </cell>
          <cell r="I136">
            <v>12750</v>
          </cell>
          <cell r="J136">
            <v>10143.82</v>
          </cell>
        </row>
        <row r="137">
          <cell r="B137" t="str">
            <v>UACN</v>
          </cell>
          <cell r="C137">
            <v>10.25</v>
          </cell>
          <cell r="F137">
            <v>10.25</v>
          </cell>
          <cell r="I137">
            <v>137318</v>
          </cell>
          <cell r="J137">
            <v>1376899.65</v>
          </cell>
        </row>
        <row r="138">
          <cell r="B138" t="str">
            <v>UBA</v>
          </cell>
          <cell r="C138">
            <v>7.1</v>
          </cell>
          <cell r="F138">
            <v>7.1</v>
          </cell>
          <cell r="I138">
            <v>4645633</v>
          </cell>
          <cell r="J138">
            <v>32966247.949999999</v>
          </cell>
        </row>
        <row r="139">
          <cell r="B139" t="str">
            <v>UBN</v>
          </cell>
          <cell r="C139">
            <v>6.2</v>
          </cell>
          <cell r="F139">
            <v>6.2</v>
          </cell>
          <cell r="I139">
            <v>402646</v>
          </cell>
          <cell r="J139">
            <v>2340785.1</v>
          </cell>
        </row>
        <row r="140">
          <cell r="B140" t="str">
            <v>UCAP</v>
          </cell>
          <cell r="C140">
            <v>11.75</v>
          </cell>
          <cell r="F140">
            <v>11.75</v>
          </cell>
          <cell r="I140">
            <v>886830</v>
          </cell>
          <cell r="J140">
            <v>10153235.199999999</v>
          </cell>
        </row>
        <row r="141">
          <cell r="B141" t="str">
            <v>UHOMREIT</v>
          </cell>
          <cell r="C141">
            <v>36.6</v>
          </cell>
          <cell r="F141">
            <v>36.6</v>
          </cell>
          <cell r="I141">
            <v>1400</v>
          </cell>
          <cell r="J141">
            <v>46130</v>
          </cell>
        </row>
        <row r="142">
          <cell r="B142" t="str">
            <v>UNILEVER</v>
          </cell>
          <cell r="C142">
            <v>12.3</v>
          </cell>
          <cell r="F142">
            <v>12.3</v>
          </cell>
          <cell r="I142">
            <v>207860</v>
          </cell>
          <cell r="J142">
            <v>2520040.1</v>
          </cell>
        </row>
        <row r="143">
          <cell r="B143" t="str">
            <v>UNIONDICON</v>
          </cell>
          <cell r="C143">
            <v>8.9499999999999993</v>
          </cell>
          <cell r="F143">
            <v>8.9499999999999993</v>
          </cell>
          <cell r="I143">
            <v>50</v>
          </cell>
          <cell r="J143">
            <v>405</v>
          </cell>
        </row>
        <row r="144">
          <cell r="B144" t="str">
            <v>UNITYBNK</v>
          </cell>
          <cell r="C144">
            <v>0.44</v>
          </cell>
          <cell r="F144">
            <v>0.44</v>
          </cell>
          <cell r="I144">
            <v>90100</v>
          </cell>
          <cell r="J144">
            <v>39414.78</v>
          </cell>
        </row>
        <row r="145">
          <cell r="B145" t="str">
            <v>UPDC</v>
          </cell>
          <cell r="C145">
            <v>0.96</v>
          </cell>
          <cell r="F145">
            <v>0.95</v>
          </cell>
          <cell r="I145">
            <v>438592</v>
          </cell>
          <cell r="J145">
            <v>414730.06</v>
          </cell>
        </row>
        <row r="146">
          <cell r="B146" t="str">
            <v>UPDCREIT</v>
          </cell>
          <cell r="C146">
            <v>3.2</v>
          </cell>
          <cell r="F146">
            <v>3.2</v>
          </cell>
          <cell r="I146">
            <v>358425</v>
          </cell>
          <cell r="J146">
            <v>1112603.7</v>
          </cell>
        </row>
        <row r="147">
          <cell r="B147" t="str">
            <v>UPL</v>
          </cell>
          <cell r="C147">
            <v>1.63</v>
          </cell>
          <cell r="F147">
            <v>1.63</v>
          </cell>
          <cell r="I147">
            <v>77546</v>
          </cell>
          <cell r="J147">
            <v>116340</v>
          </cell>
        </row>
        <row r="148">
          <cell r="B148" t="str">
            <v>VITAFOAM</v>
          </cell>
          <cell r="C148">
            <v>20</v>
          </cell>
          <cell r="F148">
            <v>20</v>
          </cell>
          <cell r="I148">
            <v>1535001</v>
          </cell>
          <cell r="J148">
            <v>30747044</v>
          </cell>
        </row>
        <row r="149">
          <cell r="B149" t="str">
            <v>WAPCO</v>
          </cell>
          <cell r="C149">
            <v>24.5</v>
          </cell>
          <cell r="F149">
            <v>24.5</v>
          </cell>
          <cell r="I149">
            <v>1249481</v>
          </cell>
          <cell r="J149">
            <v>28728272.100000001</v>
          </cell>
        </row>
        <row r="150">
          <cell r="B150" t="str">
            <v>WAPIC</v>
          </cell>
          <cell r="C150">
            <v>0.35</v>
          </cell>
          <cell r="F150">
            <v>0.35</v>
          </cell>
          <cell r="I150">
            <v>415848</v>
          </cell>
          <cell r="J150">
            <v>147172.69</v>
          </cell>
        </row>
        <row r="151">
          <cell r="B151" t="str">
            <v>WEMABANK</v>
          </cell>
          <cell r="C151">
            <v>3.46</v>
          </cell>
          <cell r="F151">
            <v>3.45</v>
          </cell>
          <cell r="I151">
            <v>942068</v>
          </cell>
          <cell r="J151">
            <v>3199630.4</v>
          </cell>
        </row>
        <row r="152">
          <cell r="B152" t="str">
            <v>ZENITHBANK</v>
          </cell>
          <cell r="C152">
            <v>20.2</v>
          </cell>
          <cell r="F152">
            <v>19.899999999999999</v>
          </cell>
          <cell r="I152">
            <v>11555622</v>
          </cell>
          <cell r="J152">
            <v>228904520.44999999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4635D-4434-4F77-B5DE-FDED518BED63}">
  <dimension ref="B1:AT539"/>
  <sheetViews>
    <sheetView tabSelected="1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44832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10</v>
      </c>
      <c r="J9" s="44">
        <v>16.899999999999999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3.41</v>
      </c>
      <c r="P9" s="49" t="str">
        <f>IF($T$8="change",ROUNDUP((T9*1),1)&amp;"%",IF($T$8="YTD",ROUNDUP((T9*100),0)&amp;"%",T9))</f>
        <v>1605%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16.05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10</v>
      </c>
      <c r="Z9" s="52">
        <f t="shared" ref="Z9:Z72" si="6">IF(ISTEXT(B9),J9,"")</f>
        <v>16.899999999999999</v>
      </c>
      <c r="AA9" s="53">
        <f>IFERROR(RANK(W9,$W$9:$W$243,1)+COUNTIF(W9:W$243,W9)-1,"")</f>
        <v>99</v>
      </c>
      <c r="AB9" s="54">
        <f>IFERROR(RANK(X9,$X$9:$X$243,1)+COUNTIF(X9:X$243,X9)-1,"")</f>
        <v>98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JAPAULGOLD</v>
      </c>
      <c r="AG9" s="55">
        <f>IFERROR(MAX(AA9:AA8704),"")</f>
        <v>106</v>
      </c>
      <c r="AH9" s="55">
        <f>MAX(AB9:AB8704)</f>
        <v>106</v>
      </c>
      <c r="AI9" s="55">
        <f>MAX(AC9:AC8704)</f>
        <v>106</v>
      </c>
      <c r="AJ9" s="55">
        <f>MAX(AD9:AD8704)</f>
        <v>106</v>
      </c>
      <c r="AK9" s="9" t="str">
        <f t="shared" ref="AK9:AK18" si="8">INDEX($V$9:$V$268,MATCH(AG9,$AA$9:$AA$268,0))</f>
        <v>CHAMS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0.28000000000000003</v>
      </c>
      <c r="D10" s="57">
        <v>0.28000000000000003</v>
      </c>
      <c r="E10" s="57">
        <v>0.28000000000000003</v>
      </c>
      <c r="F10" s="41">
        <v>0.28000000000000003</v>
      </c>
      <c r="G10" s="42">
        <v>0</v>
      </c>
      <c r="H10" s="42">
        <v>0</v>
      </c>
      <c r="I10" s="58">
        <v>1999</v>
      </c>
      <c r="J10" s="59">
        <v>569.73</v>
      </c>
      <c r="K10" s="45">
        <v>-9.6774193548387011E-2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ABCTRANS</v>
      </c>
      <c r="W10" s="51">
        <f t="shared" si="3"/>
        <v>0</v>
      </c>
      <c r="X10" s="51">
        <f t="shared" si="4"/>
        <v>-9.6774193548387011E-2</v>
      </c>
      <c r="Y10" s="52">
        <f t="shared" si="5"/>
        <v>1999</v>
      </c>
      <c r="Z10" s="52">
        <f t="shared" si="6"/>
        <v>569.73</v>
      </c>
      <c r="AA10" s="53">
        <f>IFERROR(RANK(W10,$W$9:$W$243,1)+COUNTIF(W10:W$243,W10)-1,"")</f>
        <v>98</v>
      </c>
      <c r="AB10" s="54">
        <f>IFERROR(RANK(X10,$X$9:$X$243,1)+COUNTIF(X10:X$243,X10)-1,"")</f>
        <v>42</v>
      </c>
      <c r="AC10" s="53">
        <f>IFERROR(RANK(Y10,$Y$9:$Y$243,1)+COUNTIF(Y10:Y$243,Y10)-1,"")</f>
        <v>13</v>
      </c>
      <c r="AD10" s="53">
        <f>IFERROR(RANK(Z10,$Z$9:$Z$243,1)+COUNTIF(Z10:Z$243,Z10)-1,"")</f>
        <v>5</v>
      </c>
      <c r="AE10" s="9">
        <v>2</v>
      </c>
      <c r="AF10" s="9" t="str">
        <f t="shared" si="7"/>
        <v>ROYALEX</v>
      </c>
      <c r="AG10" s="55">
        <f t="shared" ref="AG10:AJ18" si="13">AG9-1</f>
        <v>105</v>
      </c>
      <c r="AH10" s="55">
        <f t="shared" si="13"/>
        <v>105</v>
      </c>
      <c r="AI10" s="55">
        <f t="shared" si="13"/>
        <v>105</v>
      </c>
      <c r="AJ10" s="55">
        <f t="shared" si="13"/>
        <v>105</v>
      </c>
      <c r="AK10" s="9" t="str">
        <f t="shared" si="8"/>
        <v>ARDOVA</v>
      </c>
      <c r="AM10" s="9" t="str">
        <f t="shared" si="9"/>
        <v>UPL</v>
      </c>
      <c r="AO10" s="9" t="str">
        <f t="shared" si="10"/>
        <v>MEYER</v>
      </c>
      <c r="AQ10" s="9" t="str">
        <f t="shared" si="11"/>
        <v>ZENITHBANK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1.52</v>
      </c>
      <c r="D11" s="57">
        <v>1.52</v>
      </c>
      <c r="E11" s="57">
        <v>1.52</v>
      </c>
      <c r="F11" s="41">
        <v>1.52</v>
      </c>
      <c r="G11" s="42">
        <v>0</v>
      </c>
      <c r="H11" s="42">
        <v>0</v>
      </c>
      <c r="I11" s="58">
        <v>380327</v>
      </c>
      <c r="J11" s="59">
        <v>544417.62</v>
      </c>
      <c r="K11" s="45">
        <v>2.04</v>
      </c>
      <c r="L11" s="46"/>
      <c r="N11" s="47" t="str">
        <v>WEMABANK</v>
      </c>
      <c r="O11" s="48">
        <f t="shared" si="0"/>
        <v>3.45</v>
      </c>
      <c r="P11" s="49" t="str">
        <f t="shared" si="12"/>
        <v>380%</v>
      </c>
      <c r="T11" s="50">
        <f t="shared" si="1"/>
        <v>3.791666666666667</v>
      </c>
      <c r="V11" s="7" t="str">
        <f t="shared" si="2"/>
        <v>ACADEMY</v>
      </c>
      <c r="W11" s="51">
        <f t="shared" si="3"/>
        <v>0</v>
      </c>
      <c r="X11" s="51">
        <f t="shared" si="4"/>
        <v>2.04</v>
      </c>
      <c r="Y11" s="52">
        <f t="shared" si="5"/>
        <v>380327</v>
      </c>
      <c r="Z11" s="52">
        <f t="shared" si="6"/>
        <v>544417.62</v>
      </c>
      <c r="AA11" s="53">
        <f>IFERROR(RANK(W11,$W$9:$W$243,1)+COUNTIF(W11:W$243,W11)-1,"")</f>
        <v>97</v>
      </c>
      <c r="AB11" s="54">
        <f>IFERROR(RANK(X11,$X$9:$X$243,1)+COUNTIF(X11:X$243,X11)-1,"")</f>
        <v>103</v>
      </c>
      <c r="AC11" s="53">
        <f>IFERROR(RANK(Y11,$Y$9:$Y$243,1)+COUNTIF(Y11:Y$243,Y11)-1,"")</f>
        <v>68</v>
      </c>
      <c r="AD11" s="53">
        <f>IFERROR(RANK(Z11,$Z$9:$Z$243,1)+COUNTIF(Z11:Z$243,Z11)-1,"")</f>
        <v>49</v>
      </c>
      <c r="AE11" s="9">
        <v>3</v>
      </c>
      <c r="AF11" s="9" t="str">
        <f>INDEX($V$9:$V$268,MATCH(AE11,$AA$9:$AA$268,0))</f>
        <v>CHIPLC</v>
      </c>
      <c r="AG11" s="55">
        <f t="shared" si="13"/>
        <v>104</v>
      </c>
      <c r="AH11" s="55">
        <f t="shared" si="13"/>
        <v>104</v>
      </c>
      <c r="AI11" s="55">
        <f t="shared" si="13"/>
        <v>104</v>
      </c>
      <c r="AJ11" s="55">
        <f t="shared" si="13"/>
        <v>104</v>
      </c>
      <c r="AK11" s="9" t="str">
        <f>INDEX($V$9:$V$268,MATCH(AG11,$AA$9:$AA$268,0))</f>
        <v>SOVRENINS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FBNH</v>
      </c>
      <c r="AR11" s="9" t="str">
        <f t="shared" si="14"/>
        <v>MTNN</v>
      </c>
    </row>
    <row r="12" spans="2:44" x14ac:dyDescent="0.25">
      <c r="B12" s="56" t="s">
        <v>32</v>
      </c>
      <c r="C12" s="40">
        <v>8.4</v>
      </c>
      <c r="D12" s="57">
        <v>8.35</v>
      </c>
      <c r="E12" s="57">
        <v>8.15</v>
      </c>
      <c r="F12" s="41">
        <v>8.15</v>
      </c>
      <c r="G12" s="42">
        <v>-0.25</v>
      </c>
      <c r="H12" s="42">
        <v>-2.9761904761904758</v>
      </c>
      <c r="I12" s="58">
        <v>3468533</v>
      </c>
      <c r="J12" s="59">
        <v>28721682.5</v>
      </c>
      <c r="K12" s="45">
        <v>-0.12365591397849462</v>
      </c>
      <c r="L12" s="46"/>
      <c r="N12" s="47" t="str">
        <v>ACADEMY</v>
      </c>
      <c r="O12" s="48">
        <f t="shared" si="0"/>
        <v>1.52</v>
      </c>
      <c r="P12" s="49" t="str">
        <f t="shared" si="12"/>
        <v>204%</v>
      </c>
      <c r="T12" s="50">
        <f t="shared" si="1"/>
        <v>2.04</v>
      </c>
      <c r="V12" s="7" t="str">
        <f t="shared" si="2"/>
        <v>ACCESSCORP</v>
      </c>
      <c r="W12" s="51">
        <f t="shared" si="3"/>
        <v>-2.9761904761904758</v>
      </c>
      <c r="X12" s="51">
        <f t="shared" si="4"/>
        <v>-0.12365591397849462</v>
      </c>
      <c r="Y12" s="52">
        <f t="shared" si="5"/>
        <v>3468533</v>
      </c>
      <c r="Z12" s="52">
        <f t="shared" si="6"/>
        <v>28721682.5</v>
      </c>
      <c r="AA12" s="53">
        <f>IFERROR(RANK(W12,$W$9:$W$243,1)+COUNTIF(W12:W$243,W12)-1,"")</f>
        <v>10</v>
      </c>
      <c r="AB12" s="54">
        <f>IFERROR(RANK(X12,$X$9:$X$243,1)+COUNTIF(X12:X$243,X12)-1,"")</f>
        <v>37</v>
      </c>
      <c r="AC12" s="53">
        <f>IFERROR(RANK(Y12,$Y$9:$Y$243,1)+COUNTIF(Y12:Y$243,Y12)-1,"")</f>
        <v>98</v>
      </c>
      <c r="AD12" s="53">
        <f>IFERROR(RANK(Z12,$Z$9:$Z$243,1)+COUNTIF(Z12:Z$243,Z12)-1,"")</f>
        <v>97</v>
      </c>
      <c r="AE12" s="9">
        <v>4</v>
      </c>
      <c r="AF12" s="9" t="str">
        <f t="shared" si="7"/>
        <v>RTBRISCOE</v>
      </c>
      <c r="AG12" s="55">
        <f t="shared" si="13"/>
        <v>103</v>
      </c>
      <c r="AH12" s="55">
        <f t="shared" si="13"/>
        <v>103</v>
      </c>
      <c r="AI12" s="55">
        <f t="shared" si="13"/>
        <v>103</v>
      </c>
      <c r="AJ12" s="55">
        <f t="shared" si="13"/>
        <v>103</v>
      </c>
      <c r="AK12" s="9" t="str">
        <f t="shared" si="8"/>
        <v>BUACEMENT</v>
      </c>
      <c r="AM12" s="9" t="str">
        <f t="shared" si="9"/>
        <v>WAPIC</v>
      </c>
      <c r="AO12" s="9" t="str">
        <f t="shared" si="10"/>
        <v>ACADEMY</v>
      </c>
      <c r="AQ12" s="9" t="str">
        <f t="shared" si="11"/>
        <v>TRANSCORP</v>
      </c>
      <c r="AR12" s="9" t="str">
        <f t="shared" si="14"/>
        <v>NESTLE</v>
      </c>
    </row>
    <row r="13" spans="2:44" x14ac:dyDescent="0.25">
      <c r="B13" s="56" t="s">
        <v>33</v>
      </c>
      <c r="C13" s="40">
        <v>5.45</v>
      </c>
      <c r="D13" s="57">
        <v>5.45</v>
      </c>
      <c r="E13" s="57">
        <v>5.45</v>
      </c>
      <c r="F13" s="41">
        <v>5.45</v>
      </c>
      <c r="G13" s="42">
        <v>0</v>
      </c>
      <c r="H13" s="42">
        <v>0</v>
      </c>
      <c r="I13" s="58">
        <v>284073</v>
      </c>
      <c r="J13" s="59">
        <v>1483108.75</v>
      </c>
      <c r="K13" s="45">
        <v>-0.1417322834645669</v>
      </c>
      <c r="L13" s="46"/>
      <c r="N13" s="47" t="str">
        <v>AIRTELAFRI</v>
      </c>
      <c r="O13" s="48">
        <f t="shared" si="0"/>
        <v>2000</v>
      </c>
      <c r="P13" s="49" t="str">
        <f t="shared" si="12"/>
        <v>110%</v>
      </c>
      <c r="T13" s="50">
        <f t="shared" si="1"/>
        <v>1.0942408376963351</v>
      </c>
      <c r="V13" s="7" t="str">
        <f t="shared" si="2"/>
        <v>AFRIPRUD</v>
      </c>
      <c r="W13" s="51">
        <f t="shared" si="3"/>
        <v>0</v>
      </c>
      <c r="X13" s="51">
        <f t="shared" si="4"/>
        <v>-0.1417322834645669</v>
      </c>
      <c r="Y13" s="52">
        <f t="shared" si="5"/>
        <v>284073</v>
      </c>
      <c r="Z13" s="52">
        <f t="shared" si="6"/>
        <v>1483108.75</v>
      </c>
      <c r="AA13" s="53">
        <f>IFERROR(RANK(W13,$W$9:$W$243,1)+COUNTIF(W13:W$243,W13)-1,"")</f>
        <v>96</v>
      </c>
      <c r="AB13" s="54">
        <f>IFERROR(RANK(X13,$X$9:$X$243,1)+COUNTIF(X13:X$243,X13)-1,"")</f>
        <v>33</v>
      </c>
      <c r="AC13" s="53">
        <f>IFERROR(RANK(Y13,$Y$9:$Y$243,1)+COUNTIF(Y13:Y$243,Y13)-1,"")</f>
        <v>63</v>
      </c>
      <c r="AD13" s="53">
        <f>IFERROR(RANK(Z13,$Z$9:$Z$243,1)+COUNTIF(Z13:Z$243,Z13)-1,"")</f>
        <v>66</v>
      </c>
      <c r="AE13" s="9">
        <v>5</v>
      </c>
      <c r="AF13" s="9" t="str">
        <f t="shared" si="7"/>
        <v>FIDSON</v>
      </c>
      <c r="AG13" s="55">
        <f t="shared" si="13"/>
        <v>102</v>
      </c>
      <c r="AH13" s="55">
        <f t="shared" si="13"/>
        <v>102</v>
      </c>
      <c r="AI13" s="55">
        <f t="shared" si="13"/>
        <v>102</v>
      </c>
      <c r="AJ13" s="55">
        <f t="shared" si="13"/>
        <v>102</v>
      </c>
      <c r="AK13" s="9" t="str">
        <f t="shared" si="8"/>
        <v>JAIZBANK</v>
      </c>
      <c r="AM13" s="9" t="str">
        <f t="shared" si="9"/>
        <v>GSPECPLC</v>
      </c>
      <c r="AO13" s="9" t="str">
        <f t="shared" si="10"/>
        <v>AIRTELAFRI</v>
      </c>
      <c r="AQ13" s="9" t="str">
        <f t="shared" si="11"/>
        <v>CHAMS</v>
      </c>
      <c r="AR13" s="9" t="str">
        <f t="shared" si="14"/>
        <v>FBNH</v>
      </c>
    </row>
    <row r="14" spans="2:44" x14ac:dyDescent="0.25">
      <c r="B14" s="56" t="s">
        <v>34</v>
      </c>
      <c r="C14" s="40">
        <v>0.54</v>
      </c>
      <c r="D14" s="57">
        <v>0.55000000000000004</v>
      </c>
      <c r="E14" s="57">
        <v>0.52</v>
      </c>
      <c r="F14" s="41">
        <v>0.55000000000000004</v>
      </c>
      <c r="G14" s="42">
        <v>1.0000000000000009E-2</v>
      </c>
      <c r="H14" s="42">
        <v>1.8518518518518534</v>
      </c>
      <c r="I14" s="58">
        <v>1807953</v>
      </c>
      <c r="J14" s="59">
        <v>962492.44</v>
      </c>
      <c r="K14" s="45">
        <v>-0.21428571428571419</v>
      </c>
      <c r="L14" s="46"/>
      <c r="N14" s="47" t="str">
        <v>GUINNESS</v>
      </c>
      <c r="O14" s="48">
        <f t="shared" si="0"/>
        <v>75.849999999999994</v>
      </c>
      <c r="P14" s="49" t="str">
        <f t="shared" si="12"/>
        <v>95%</v>
      </c>
      <c r="T14" s="50">
        <f t="shared" si="1"/>
        <v>0.94487179487179462</v>
      </c>
      <c r="V14" s="7" t="str">
        <f t="shared" si="2"/>
        <v>AIICO</v>
      </c>
      <c r="W14" s="51">
        <f t="shared" si="3"/>
        <v>1.8518518518518534</v>
      </c>
      <c r="X14" s="51">
        <f t="shared" si="4"/>
        <v>-0.21428571428571419</v>
      </c>
      <c r="Y14" s="52">
        <f t="shared" si="5"/>
        <v>1807953</v>
      </c>
      <c r="Z14" s="52">
        <f t="shared" si="6"/>
        <v>962492.44</v>
      </c>
      <c r="AA14" s="53">
        <f>IFERROR(RANK(W14,$W$9:$W$243,1)+COUNTIF(W14:W$243,W14)-1,"")</f>
        <v>100</v>
      </c>
      <c r="AB14" s="54">
        <f>IFERROR(RANK(X14,$X$9:$X$243,1)+COUNTIF(X14:X$243,X14)-1,"")</f>
        <v>19</v>
      </c>
      <c r="AC14" s="53">
        <f>IFERROR(RANK(Y14,$Y$9:$Y$243,1)+COUNTIF(Y14:Y$243,Y14)-1,"")</f>
        <v>92</v>
      </c>
      <c r="AD14" s="53">
        <f>IFERROR(RANK(Z14,$Z$9:$Z$243,1)+COUNTIF(Z14:Z$243,Z14)-1,"")</f>
        <v>53</v>
      </c>
      <c r="AE14" s="9">
        <v>6</v>
      </c>
      <c r="AF14" s="9" t="str">
        <f t="shared" si="7"/>
        <v>COURTVILLE</v>
      </c>
      <c r="AG14" s="55">
        <f t="shared" si="13"/>
        <v>101</v>
      </c>
      <c r="AH14" s="55">
        <f t="shared" si="13"/>
        <v>101</v>
      </c>
      <c r="AI14" s="55">
        <f t="shared" si="13"/>
        <v>101</v>
      </c>
      <c r="AJ14" s="55">
        <f t="shared" si="13"/>
        <v>101</v>
      </c>
      <c r="AK14" s="9" t="str">
        <f t="shared" si="8"/>
        <v>STERLNBANK</v>
      </c>
      <c r="AM14" s="9" t="str">
        <f t="shared" si="9"/>
        <v>REDSTAREX</v>
      </c>
      <c r="AO14" s="9" t="str">
        <f t="shared" si="10"/>
        <v>GUINNESS</v>
      </c>
      <c r="AQ14" s="9" t="str">
        <f t="shared" si="11"/>
        <v>UBA</v>
      </c>
      <c r="AR14" s="9" t="str">
        <f t="shared" si="14"/>
        <v>NB</v>
      </c>
    </row>
    <row r="15" spans="2:44" x14ac:dyDescent="0.25">
      <c r="B15" s="56" t="s">
        <v>35</v>
      </c>
      <c r="C15" s="40">
        <v>2000</v>
      </c>
      <c r="D15" s="57">
        <v>2000</v>
      </c>
      <c r="E15" s="57">
        <v>2000</v>
      </c>
      <c r="F15" s="41">
        <v>2000</v>
      </c>
      <c r="G15" s="42">
        <v>0</v>
      </c>
      <c r="H15" s="42">
        <v>0</v>
      </c>
      <c r="I15" s="58">
        <v>13</v>
      </c>
      <c r="J15" s="59">
        <v>23400</v>
      </c>
      <c r="K15" s="45">
        <v>1.0942408376963351</v>
      </c>
      <c r="L15" s="46"/>
      <c r="N15" s="47" t="str">
        <v>SEPLAT</v>
      </c>
      <c r="O15" s="48">
        <f t="shared" si="0"/>
        <v>1250</v>
      </c>
      <c r="P15" s="49" t="str">
        <f t="shared" si="12"/>
        <v>93%</v>
      </c>
      <c r="T15" s="50">
        <f t="shared" si="1"/>
        <v>0.92307692307692313</v>
      </c>
      <c r="V15" s="7" t="str">
        <f t="shared" si="2"/>
        <v>AIRTELAFRI</v>
      </c>
      <c r="W15" s="51">
        <f t="shared" si="3"/>
        <v>0</v>
      </c>
      <c r="X15" s="51">
        <f t="shared" si="4"/>
        <v>1.0942408376963351</v>
      </c>
      <c r="Y15" s="52">
        <f t="shared" si="5"/>
        <v>13</v>
      </c>
      <c r="Z15" s="52">
        <f t="shared" si="6"/>
        <v>23400</v>
      </c>
      <c r="AA15" s="53">
        <f>IFERROR(RANK(W15,$W$9:$W$243,1)+COUNTIF(W15:W$243,W15)-1,"")</f>
        <v>95</v>
      </c>
      <c r="AB15" s="54">
        <f>IFERROR(RANK(X15,$X$9:$X$243,1)+COUNTIF(X15:X$243,X15)-1,"")</f>
        <v>102</v>
      </c>
      <c r="AC15" s="53">
        <f>IFERROR(RANK(Y15,$Y$9:$Y$243,1)+COUNTIF(Y15:Y$243,Y15)-1,"")</f>
        <v>2</v>
      </c>
      <c r="AD15" s="53">
        <f>IFERROR(RANK(Z15,$Z$9:$Z$243,1)+COUNTIF(Z15:Z$243,Z15)-1,"")</f>
        <v>18</v>
      </c>
      <c r="AE15" s="9">
        <v>7</v>
      </c>
      <c r="AF15" s="9" t="str">
        <f t="shared" si="7"/>
        <v>NAHCO</v>
      </c>
      <c r="AG15" s="55">
        <f t="shared" si="13"/>
        <v>100</v>
      </c>
      <c r="AH15" s="55">
        <f t="shared" si="13"/>
        <v>100</v>
      </c>
      <c r="AI15" s="55">
        <f t="shared" si="13"/>
        <v>100</v>
      </c>
      <c r="AJ15" s="55">
        <f t="shared" si="13"/>
        <v>100</v>
      </c>
      <c r="AK15" s="9" t="str">
        <f t="shared" si="8"/>
        <v>AIICO</v>
      </c>
      <c r="AM15" s="9" t="str">
        <f t="shared" si="9"/>
        <v>HONYFLOUR</v>
      </c>
      <c r="AO15" s="9" t="str">
        <f t="shared" si="10"/>
        <v>SEPLAT</v>
      </c>
      <c r="AQ15" s="9" t="str">
        <f t="shared" si="11"/>
        <v>FIDELITYBK</v>
      </c>
      <c r="AR15" s="9" t="str">
        <f t="shared" si="14"/>
        <v>UBA</v>
      </c>
    </row>
    <row r="16" spans="2:44" x14ac:dyDescent="0.25">
      <c r="B16" s="56" t="s">
        <v>36</v>
      </c>
      <c r="C16" s="40">
        <v>12.8</v>
      </c>
      <c r="D16" s="57">
        <v>13.75</v>
      </c>
      <c r="E16" s="57">
        <v>13.75</v>
      </c>
      <c r="F16" s="41">
        <v>13.75</v>
      </c>
      <c r="G16" s="42">
        <v>0.94999999999999929</v>
      </c>
      <c r="H16" s="42">
        <v>7.4218749999999947</v>
      </c>
      <c r="I16" s="58">
        <v>1536310</v>
      </c>
      <c r="J16" s="59">
        <v>21226306.899999999</v>
      </c>
      <c r="K16" s="45">
        <v>5.7692307692307709E-2</v>
      </c>
      <c r="L16" s="46"/>
      <c r="N16" s="47" t="str">
        <v>ETRANZACT</v>
      </c>
      <c r="O16" s="48">
        <f t="shared" si="0"/>
        <v>3.2</v>
      </c>
      <c r="P16" s="49" t="str">
        <f t="shared" si="12"/>
        <v>70%</v>
      </c>
      <c r="T16" s="50">
        <f t="shared" si="1"/>
        <v>0.69312169312169325</v>
      </c>
      <c r="V16" s="7" t="str">
        <f t="shared" si="2"/>
        <v>ARDOVA</v>
      </c>
      <c r="W16" s="51">
        <f t="shared" si="3"/>
        <v>7.4218749999999947</v>
      </c>
      <c r="X16" s="51">
        <f t="shared" si="4"/>
        <v>5.7692307692307709E-2</v>
      </c>
      <c r="Y16" s="52">
        <f t="shared" si="5"/>
        <v>1536310</v>
      </c>
      <c r="Z16" s="52">
        <f t="shared" si="6"/>
        <v>21226306.899999999</v>
      </c>
      <c r="AA16" s="53">
        <f>IFERROR(RANK(W16,$W$9:$W$243,1)+COUNTIF(W16:W$243,W16)-1,"")</f>
        <v>105</v>
      </c>
      <c r="AB16" s="54">
        <f>IFERROR(RANK(X16,$X$9:$X$243,1)+COUNTIF(X16:X$243,X16)-1,"")</f>
        <v>67</v>
      </c>
      <c r="AC16" s="53">
        <f>IFERROR(RANK(Y16,$Y$9:$Y$243,1)+COUNTIF(Y16:Y$243,Y16)-1,"")</f>
        <v>90</v>
      </c>
      <c r="AD16" s="53">
        <f>IFERROR(RANK(Z16,$Z$9:$Z$243,1)+COUNTIF(Z16:Z$243,Z16)-1,"")</f>
        <v>94</v>
      </c>
      <c r="AE16" s="9">
        <v>8</v>
      </c>
      <c r="AF16" s="9" t="str">
        <f t="shared" si="7"/>
        <v>IKEJAHOTEL</v>
      </c>
      <c r="AG16" s="55">
        <f t="shared" si="13"/>
        <v>99</v>
      </c>
      <c r="AH16" s="55">
        <f t="shared" si="13"/>
        <v>99</v>
      </c>
      <c r="AI16" s="55">
        <f t="shared" si="13"/>
        <v>99</v>
      </c>
      <c r="AJ16" s="55">
        <f t="shared" si="13"/>
        <v>99</v>
      </c>
      <c r="AK16" s="9" t="str">
        <f t="shared" si="8"/>
        <v>ABBEYBDS</v>
      </c>
      <c r="AM16" s="9" t="str">
        <f t="shared" si="9"/>
        <v>CHIPLC</v>
      </c>
      <c r="AO16" s="9" t="str">
        <f t="shared" si="10"/>
        <v>ETRANZACT</v>
      </c>
      <c r="AQ16" s="9" t="str">
        <f t="shared" si="11"/>
        <v>MBENEFIT</v>
      </c>
      <c r="AR16" s="9" t="str">
        <f t="shared" si="14"/>
        <v>VITAFOAM</v>
      </c>
    </row>
    <row r="17" spans="2:44" x14ac:dyDescent="0.25">
      <c r="B17" s="56" t="s">
        <v>37</v>
      </c>
      <c r="C17" s="40">
        <v>5.95</v>
      </c>
      <c r="D17" s="57">
        <v>5.95</v>
      </c>
      <c r="E17" s="57">
        <v>5.95</v>
      </c>
      <c r="F17" s="41">
        <v>5.95</v>
      </c>
      <c r="G17" s="42">
        <v>0</v>
      </c>
      <c r="H17" s="42">
        <v>0</v>
      </c>
      <c r="I17" s="58">
        <v>104304</v>
      </c>
      <c r="J17" s="59">
        <v>614730.35</v>
      </c>
      <c r="K17" s="45">
        <v>-0.30409356725146197</v>
      </c>
      <c r="L17" s="46"/>
      <c r="N17" s="47" t="str">
        <v>ABBEYBDS</v>
      </c>
      <c r="O17" s="48">
        <f t="shared" si="0"/>
        <v>1.7</v>
      </c>
      <c r="P17" s="49" t="str">
        <f t="shared" si="12"/>
        <v>64%</v>
      </c>
      <c r="T17" s="50">
        <f t="shared" si="1"/>
        <v>0.63461538461538458</v>
      </c>
      <c r="V17" s="7" t="str">
        <f t="shared" si="2"/>
        <v>BERGER</v>
      </c>
      <c r="W17" s="51">
        <f t="shared" si="3"/>
        <v>0</v>
      </c>
      <c r="X17" s="51">
        <f t="shared" si="4"/>
        <v>-0.30409356725146197</v>
      </c>
      <c r="Y17" s="52">
        <f t="shared" si="5"/>
        <v>104304</v>
      </c>
      <c r="Z17" s="52">
        <f t="shared" si="6"/>
        <v>614730.35</v>
      </c>
      <c r="AA17" s="53">
        <f>IFERROR(RANK(W17,$W$9:$W$243,1)+COUNTIF(W17:W$243,W17)-1,"")</f>
        <v>94</v>
      </c>
      <c r="AB17" s="54">
        <f>IFERROR(RANK(X17,$X$9:$X$243,1)+COUNTIF(X17:X$243,X17)-1,"")</f>
        <v>11</v>
      </c>
      <c r="AC17" s="53">
        <f>IFERROR(RANK(Y17,$Y$9:$Y$243,1)+COUNTIF(Y17:Y$243,Y17)-1,"")</f>
        <v>46</v>
      </c>
      <c r="AD17" s="53">
        <f>IFERROR(RANK(Z17,$Z$9:$Z$243,1)+COUNTIF(Z17:Z$243,Z17)-1,"")</f>
        <v>50</v>
      </c>
      <c r="AE17" s="9">
        <v>9</v>
      </c>
      <c r="AF17" s="9" t="str">
        <f t="shared" si="7"/>
        <v>GTCO</v>
      </c>
      <c r="AG17" s="55">
        <f t="shared" si="13"/>
        <v>98</v>
      </c>
      <c r="AH17" s="55">
        <f t="shared" si="13"/>
        <v>98</v>
      </c>
      <c r="AI17" s="55">
        <f t="shared" si="13"/>
        <v>98</v>
      </c>
      <c r="AJ17" s="55">
        <f t="shared" si="13"/>
        <v>98</v>
      </c>
      <c r="AK17" s="9" t="str">
        <f t="shared" si="8"/>
        <v>ABCTRANS</v>
      </c>
      <c r="AM17" s="9" t="str">
        <f t="shared" si="9"/>
        <v>JAPAULGOLD</v>
      </c>
      <c r="AO17" s="9" t="str">
        <f t="shared" si="10"/>
        <v>ABBEYBDS</v>
      </c>
      <c r="AQ17" s="9" t="str">
        <f t="shared" si="11"/>
        <v>ACCESSCORP</v>
      </c>
      <c r="AR17" s="9" t="str">
        <f t="shared" si="14"/>
        <v>WAPCO</v>
      </c>
    </row>
    <row r="18" spans="2:44" x14ac:dyDescent="0.25">
      <c r="B18" s="56" t="s">
        <v>38</v>
      </c>
      <c r="C18" s="40">
        <v>46.1</v>
      </c>
      <c r="D18" s="57">
        <v>46.1</v>
      </c>
      <c r="E18" s="57">
        <v>46.1</v>
      </c>
      <c r="F18" s="41">
        <v>46.1</v>
      </c>
      <c r="G18" s="42">
        <v>0</v>
      </c>
      <c r="H18" s="42">
        <v>0</v>
      </c>
      <c r="I18" s="58">
        <v>3226</v>
      </c>
      <c r="J18" s="59">
        <v>133879</v>
      </c>
      <c r="K18" s="45">
        <v>-0.12936732766761094</v>
      </c>
      <c r="L18" s="46"/>
      <c r="N18" s="47" t="str">
        <v>PRESCO</v>
      </c>
      <c r="O18" s="48">
        <f t="shared" si="0"/>
        <v>142.6</v>
      </c>
      <c r="P18" s="49" t="str">
        <f t="shared" si="12"/>
        <v>63%</v>
      </c>
      <c r="T18" s="50">
        <f t="shared" si="1"/>
        <v>0.62414578587699321</v>
      </c>
      <c r="V18" s="7" t="str">
        <f t="shared" si="2"/>
        <v>BETAGLAS</v>
      </c>
      <c r="W18" s="51">
        <f t="shared" si="3"/>
        <v>0</v>
      </c>
      <c r="X18" s="51">
        <f t="shared" si="4"/>
        <v>-0.12936732766761094</v>
      </c>
      <c r="Y18" s="52">
        <f t="shared" si="5"/>
        <v>3226</v>
      </c>
      <c r="Z18" s="52">
        <f t="shared" si="6"/>
        <v>133879</v>
      </c>
      <c r="AA18" s="53">
        <f>IFERROR(RANK(W18,$W$9:$W$243,1)+COUNTIF(W18:W$243,W18)-1,"")</f>
        <v>93</v>
      </c>
      <c r="AB18" s="54">
        <f>IFERROR(RANK(X18,$X$9:$X$243,1)+COUNTIF(X18:X$243,X18)-1,"")</f>
        <v>35</v>
      </c>
      <c r="AC18" s="53">
        <f>IFERROR(RANK(Y18,$Y$9:$Y$243,1)+COUNTIF(Y18:Y$243,Y18)-1,"")</f>
        <v>15</v>
      </c>
      <c r="AD18" s="53">
        <f>IFERROR(RANK(Z18,$Z$9:$Z$243,1)+COUNTIF(Z18:Z$243,Z18)-1,"")</f>
        <v>38</v>
      </c>
      <c r="AE18" s="9">
        <v>10</v>
      </c>
      <c r="AF18" s="9" t="str">
        <f t="shared" si="7"/>
        <v>ACCESSCORP</v>
      </c>
      <c r="AG18" s="55">
        <f t="shared" si="13"/>
        <v>97</v>
      </c>
      <c r="AH18" s="55">
        <f t="shared" si="13"/>
        <v>97</v>
      </c>
      <c r="AI18" s="55">
        <f t="shared" si="13"/>
        <v>97</v>
      </c>
      <c r="AJ18" s="55">
        <f t="shared" si="13"/>
        <v>97</v>
      </c>
      <c r="AK18" s="9" t="str">
        <f t="shared" si="8"/>
        <v>ACADEMY</v>
      </c>
      <c r="AM18" s="9" t="str">
        <f t="shared" si="9"/>
        <v>GTCO</v>
      </c>
      <c r="AO18" s="9" t="str">
        <f t="shared" si="10"/>
        <v>PRESCO</v>
      </c>
      <c r="AQ18" s="9" t="str">
        <f t="shared" si="11"/>
        <v>IKEJAHOTEL</v>
      </c>
      <c r="AR18" s="9" t="str">
        <f t="shared" si="14"/>
        <v>ACCESSCORP</v>
      </c>
    </row>
    <row r="19" spans="2:44" x14ac:dyDescent="0.25">
      <c r="B19" s="56" t="s">
        <v>39</v>
      </c>
      <c r="C19" s="40">
        <v>50.45</v>
      </c>
      <c r="D19" s="57">
        <v>52</v>
      </c>
      <c r="E19" s="57">
        <v>52</v>
      </c>
      <c r="F19" s="41">
        <v>52</v>
      </c>
      <c r="G19" s="42">
        <v>1.5499999999999972</v>
      </c>
      <c r="H19" s="42">
        <v>3.0723488602576747</v>
      </c>
      <c r="I19" s="58">
        <v>438032</v>
      </c>
      <c r="J19" s="59">
        <v>22067180.050000001</v>
      </c>
      <c r="K19" s="45">
        <v>-0.22445935868754663</v>
      </c>
      <c r="L19" s="46"/>
      <c r="P19" s="61"/>
      <c r="V19" s="7" t="str">
        <f t="shared" si="2"/>
        <v>BUACEMENT</v>
      </c>
      <c r="W19" s="51">
        <f t="shared" si="3"/>
        <v>3.0723488602576747</v>
      </c>
      <c r="X19" s="51">
        <f t="shared" si="4"/>
        <v>-0.22445935868754663</v>
      </c>
      <c r="Y19" s="52">
        <f t="shared" si="5"/>
        <v>438032</v>
      </c>
      <c r="Z19" s="52">
        <f t="shared" si="6"/>
        <v>22067180.050000001</v>
      </c>
      <c r="AA19" s="53">
        <f>IFERROR(RANK(W19,$W$9:$W$243,1)+COUNTIF(W19:W$243,W19)-1,"")</f>
        <v>103</v>
      </c>
      <c r="AB19" s="54">
        <f>IFERROR(RANK(X19,$X$9:$X$243,1)+COUNTIF(X19:X$243,X19)-1,"")</f>
        <v>17</v>
      </c>
      <c r="AC19" s="53">
        <f>IFERROR(RANK(Y19,$Y$9:$Y$243,1)+COUNTIF(Y19:Y$243,Y19)-1,"")</f>
        <v>72</v>
      </c>
      <c r="AD19" s="53">
        <f>IFERROR(RANK(Z19,$Z$9:$Z$243,1)+COUNTIF(Z19:Z$243,Z19)-1,"")</f>
        <v>95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22545</v>
      </c>
      <c r="J20" s="59">
        <v>1242323.45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22545</v>
      </c>
      <c r="Z20" s="52">
        <f t="shared" si="6"/>
        <v>1242323.45</v>
      </c>
      <c r="AA20" s="53">
        <f>IFERROR(RANK(W20,$W$9:$W$243,1)+COUNTIF(W20:W$243,W20)-1,"")</f>
        <v>92</v>
      </c>
      <c r="AB20" s="54">
        <f>IFERROR(RANK(X20,$X$9:$X$243,1)+COUNTIF(X20:X$243,X20)-1,"")</f>
        <v>91</v>
      </c>
      <c r="AC20" s="53">
        <f>IFERROR(RANK(Y20,$Y$9:$Y$243,1)+COUNTIF(Y20:Y$243,Y20)-1,"")</f>
        <v>32</v>
      </c>
      <c r="AD20" s="53">
        <f>IFERROR(RANK(Z20,$Z$9:$Z$243,1)+COUNTIF(Z20:Z$243,Z20)-1,"")</f>
        <v>59</v>
      </c>
    </row>
    <row r="21" spans="2:44" x14ac:dyDescent="0.25">
      <c r="B21" s="56" t="s">
        <v>45</v>
      </c>
      <c r="C21" s="40">
        <v>12.7</v>
      </c>
      <c r="D21" s="57">
        <v>12.7</v>
      </c>
      <c r="E21" s="57">
        <v>12.7</v>
      </c>
      <c r="F21" s="41">
        <v>12.7</v>
      </c>
      <c r="G21" s="42">
        <v>0</v>
      </c>
      <c r="H21" s="42">
        <v>0</v>
      </c>
      <c r="I21" s="58">
        <v>108861</v>
      </c>
      <c r="J21" s="59">
        <v>1294337.7</v>
      </c>
      <c r="K21" s="45">
        <v>0.4431818181818179</v>
      </c>
      <c r="L21" s="46"/>
      <c r="N21" s="63">
        <f>COUNTIF($H$9:$H$118,"&gt;0.00")</f>
        <v>7</v>
      </c>
      <c r="O21" s="63">
        <f>COUNTIF($H$9:$H$112,"&lt;0.00")</f>
        <v>18</v>
      </c>
      <c r="P21" s="63">
        <f>COUNTIF($H$9:$H$112,"=0.00")</f>
        <v>79</v>
      </c>
      <c r="Q21" s="64">
        <f>N21/O21</f>
        <v>0.3888888888888889</v>
      </c>
      <c r="V21" s="7" t="str">
        <f t="shared" si="2"/>
        <v>CADBURY</v>
      </c>
      <c r="W21" s="51">
        <f t="shared" si="3"/>
        <v>0</v>
      </c>
      <c r="X21" s="51">
        <f t="shared" si="4"/>
        <v>0.4431818181818179</v>
      </c>
      <c r="Y21" s="52">
        <f t="shared" si="5"/>
        <v>108861</v>
      </c>
      <c r="Z21" s="52">
        <f t="shared" si="6"/>
        <v>1294337.7</v>
      </c>
      <c r="AA21" s="53">
        <f>IFERROR(RANK(W21,$W$9:$W$243,1)+COUNTIF(W21:W$243,W21)-1,"")</f>
        <v>91</v>
      </c>
      <c r="AB21" s="54">
        <f>IFERROR(RANK(X21,$X$9:$X$243,1)+COUNTIF(X21:X$243,X21)-1,"")</f>
        <v>88</v>
      </c>
      <c r="AC21" s="53">
        <f>IFERROR(RANK(Y21,$Y$9:$Y$243,1)+COUNTIF(Y21:Y$243,Y21)-1,"")</f>
        <v>47</v>
      </c>
      <c r="AD21" s="53">
        <f>IFERROR(RANK(Z21,$Z$9:$Z$243,1)+COUNTIF(Z21:Z$243,Z21)-1,"")</f>
        <v>61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7789</v>
      </c>
      <c r="J22" s="59">
        <v>133052.15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7789</v>
      </c>
      <c r="Z22" s="52">
        <f t="shared" si="6"/>
        <v>133052.15</v>
      </c>
      <c r="AA22" s="53">
        <f>IFERROR(RANK(W22,$W$9:$W$243,1)+COUNTIF(W22:W$243,W22)-1,"")</f>
        <v>90</v>
      </c>
      <c r="AB22" s="54">
        <f>IFERROR(RANK(X22,$X$9:$X$243,1)+COUNTIF(X22:X$243,X22)-1,"")</f>
        <v>43</v>
      </c>
      <c r="AC22" s="53">
        <f>IFERROR(RANK(Y22,$Y$9:$Y$243,1)+COUNTIF(Y22:Y$243,Y22)-1,"")</f>
        <v>21</v>
      </c>
      <c r="AD22" s="53">
        <f>IFERROR(RANK(Z22,$Z$9:$Z$243,1)+COUNTIF(Z22:Z$243,Z22)-1,"")</f>
        <v>37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202850</v>
      </c>
      <c r="J23" s="59">
        <v>621711</v>
      </c>
      <c r="K23" s="45">
        <v>6.5830721003134807E-2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6.5830721003134807E-2</v>
      </c>
      <c r="Y23" s="52">
        <f t="shared" si="5"/>
        <v>202850</v>
      </c>
      <c r="Z23" s="52">
        <f t="shared" si="6"/>
        <v>621711</v>
      </c>
      <c r="AA23" s="53">
        <f>IFERROR(RANK(W23,$W$9:$W$243,1)+COUNTIF(W23:W$243,W23)-1,"")</f>
        <v>89</v>
      </c>
      <c r="AB23" s="54">
        <f>IFERROR(RANK(X23,$X$9:$X$243,1)+COUNTIF(X23:X$243,X23)-1,"")</f>
        <v>69</v>
      </c>
      <c r="AC23" s="53">
        <f>IFERROR(RANK(Y23,$Y$9:$Y$243,1)+COUNTIF(Y23:Y$243,Y23)-1,"")</f>
        <v>57</v>
      </c>
      <c r="AD23" s="53">
        <f>IFERROR(RANK(Z23,$Z$9:$Z$243,1)+COUNTIF(Z23:Z$243,Z23)-1,"")</f>
        <v>51</v>
      </c>
    </row>
    <row r="24" spans="2:44" x14ac:dyDescent="0.25">
      <c r="B24" s="56" t="s">
        <v>48</v>
      </c>
      <c r="C24" s="40">
        <v>1.01</v>
      </c>
      <c r="D24" s="57">
        <v>1.01</v>
      </c>
      <c r="E24" s="57">
        <v>1.01</v>
      </c>
      <c r="F24" s="41">
        <v>1.01</v>
      </c>
      <c r="G24" s="42">
        <v>0</v>
      </c>
      <c r="H24" s="42">
        <v>0</v>
      </c>
      <c r="I24" s="58">
        <v>1428</v>
      </c>
      <c r="J24" s="59">
        <v>1499.4</v>
      </c>
      <c r="K24" s="45">
        <v>-0.41279069767441856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-0.41279069767441856</v>
      </c>
      <c r="Y24" s="52">
        <f t="shared" si="5"/>
        <v>1428</v>
      </c>
      <c r="Z24" s="52">
        <f t="shared" si="6"/>
        <v>1499.4</v>
      </c>
      <c r="AA24" s="53">
        <f>IFERROR(RANK(W24,$W$9:$W$243,1)+COUNTIF(W24:W$243,W24)-1,"")</f>
        <v>88</v>
      </c>
      <c r="AB24" s="54">
        <f>IFERROR(RANK(X24,$X$9:$X$243,1)+COUNTIF(X24:X$243,X24)-1,"")</f>
        <v>3</v>
      </c>
      <c r="AC24" s="53">
        <f>IFERROR(RANK(Y24,$Y$9:$Y$243,1)+COUNTIF(Y24:Y$243,Y24)-1,"")</f>
        <v>11</v>
      </c>
      <c r="AD24" s="53">
        <f>IFERROR(RANK(Z24,$Z$9:$Z$243,1)+COUNTIF(Z24:Z$243,Z24)-1,"")</f>
        <v>11</v>
      </c>
    </row>
    <row r="25" spans="2:44" x14ac:dyDescent="0.25">
      <c r="B25" s="56" t="s">
        <v>49</v>
      </c>
      <c r="C25" s="40">
        <v>3.69</v>
      </c>
      <c r="D25" s="57">
        <v>3.69</v>
      </c>
      <c r="E25" s="57">
        <v>3.69</v>
      </c>
      <c r="F25" s="41">
        <v>3.69</v>
      </c>
      <c r="G25" s="42">
        <v>0</v>
      </c>
      <c r="H25" s="42">
        <v>0</v>
      </c>
      <c r="I25" s="58">
        <v>10964</v>
      </c>
      <c r="J25" s="59">
        <v>38158.61</v>
      </c>
      <c r="K25" s="45">
        <v>0.57021276595744674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0.57021276595744674</v>
      </c>
      <c r="Y25" s="52">
        <f t="shared" si="5"/>
        <v>10964</v>
      </c>
      <c r="Z25" s="52">
        <f t="shared" si="6"/>
        <v>38158.61</v>
      </c>
      <c r="AA25" s="53">
        <f>IFERROR(RANK(W25,$W$9:$W$243,1)+COUNTIF(W25:W$243,W25)-1,"")</f>
        <v>87</v>
      </c>
      <c r="AB25" s="54">
        <f>IFERROR(RANK(X25,$X$9:$X$243,1)+COUNTIF(X25:X$243,X25)-1,"")</f>
        <v>94</v>
      </c>
      <c r="AC25" s="53">
        <f>IFERROR(RANK(Y25,$Y$9:$Y$243,1)+COUNTIF(Y25:Y$243,Y25)-1,"")</f>
        <v>26</v>
      </c>
      <c r="AD25" s="53">
        <f>IFERROR(RANK(Z25,$Z$9:$Z$243,1)+COUNTIF(Z25:Z$243,Z25)-1,"")</f>
        <v>19</v>
      </c>
    </row>
    <row r="26" spans="2:44" x14ac:dyDescent="0.25">
      <c r="B26" s="56" t="s">
        <v>50</v>
      </c>
      <c r="C26" s="40">
        <v>0.25</v>
      </c>
      <c r="D26" s="57">
        <v>0.27</v>
      </c>
      <c r="E26" s="57">
        <v>0.25</v>
      </c>
      <c r="F26" s="41">
        <v>0.27</v>
      </c>
      <c r="G26" s="42">
        <v>2.0000000000000018E-2</v>
      </c>
      <c r="H26" s="42">
        <v>8.0000000000000071</v>
      </c>
      <c r="I26" s="58">
        <v>5704221</v>
      </c>
      <c r="J26" s="59">
        <v>1482220.92</v>
      </c>
      <c r="K26" s="45">
        <v>0.22727272727272729</v>
      </c>
      <c r="L26" s="46"/>
      <c r="V26" s="7" t="str">
        <f t="shared" si="2"/>
        <v>CHAMS</v>
      </c>
      <c r="W26" s="51">
        <f t="shared" si="3"/>
        <v>8.0000000000000071</v>
      </c>
      <c r="X26" s="51">
        <f t="shared" si="4"/>
        <v>0.22727272727272729</v>
      </c>
      <c r="Y26" s="52">
        <f t="shared" si="5"/>
        <v>5704221</v>
      </c>
      <c r="Z26" s="52">
        <f t="shared" si="6"/>
        <v>1482220.92</v>
      </c>
      <c r="AA26" s="53">
        <f>IFERROR(RANK(W26,$W$9:$W$243,1)+COUNTIF(W26:W$243,W26)-1,"")</f>
        <v>106</v>
      </c>
      <c r="AB26" s="54">
        <f>IFERROR(RANK(X26,$X$9:$X$243,1)+COUNTIF(X26:X$243,X26)-1,"")</f>
        <v>83</v>
      </c>
      <c r="AC26" s="53">
        <f>IFERROR(RANK(Y26,$Y$9:$Y$243,1)+COUNTIF(Y26:Y$243,Y26)-1,"")</f>
        <v>102</v>
      </c>
      <c r="AD26" s="53">
        <f>IFERROR(RANK(Z26,$Z$9:$Z$243,1)+COUNTIF(Z26:Z$243,Z26)-1,"")</f>
        <v>65</v>
      </c>
    </row>
    <row r="27" spans="2:44" x14ac:dyDescent="0.25">
      <c r="B27" s="56" t="s">
        <v>51</v>
      </c>
      <c r="C27" s="40">
        <v>2.2400000000000002</v>
      </c>
      <c r="D27" s="57">
        <v>2.2400000000000002</v>
      </c>
      <c r="E27" s="57">
        <v>2.2400000000000002</v>
      </c>
      <c r="F27" s="41">
        <v>2.2400000000000002</v>
      </c>
      <c r="G27" s="42">
        <v>0</v>
      </c>
      <c r="H27" s="42">
        <v>0</v>
      </c>
      <c r="I27" s="58">
        <v>150</v>
      </c>
      <c r="J27" s="59">
        <v>333</v>
      </c>
      <c r="K27" s="45">
        <v>0</v>
      </c>
      <c r="L27" s="46"/>
      <c r="V27" s="7" t="str">
        <f t="shared" si="2"/>
        <v>CHELLARAM</v>
      </c>
      <c r="W27" s="51">
        <f t="shared" si="3"/>
        <v>0</v>
      </c>
      <c r="X27" s="51">
        <f t="shared" si="4"/>
        <v>0</v>
      </c>
      <c r="Y27" s="52">
        <f t="shared" si="5"/>
        <v>150</v>
      </c>
      <c r="Z27" s="52">
        <f t="shared" si="6"/>
        <v>333</v>
      </c>
      <c r="AA27" s="53">
        <f>IFERROR(RANK(W27,$W$9:$W$243,1)+COUNTIF(W27:W$243,W27)-1,"")</f>
        <v>86</v>
      </c>
      <c r="AB27" s="54">
        <f>IFERROR(RANK(X27,$X$9:$X$243,1)+COUNTIF(X27:X$243,X27)-1,"")</f>
        <v>60</v>
      </c>
      <c r="AC27" s="53">
        <f>IFERROR(RANK(Y27,$Y$9:$Y$243,1)+COUNTIF(Y27:Y$243,Y27)-1,"")</f>
        <v>5</v>
      </c>
      <c r="AD27" s="53">
        <f>IFERROR(RANK(Z27,$Z$9:$Z$243,1)+COUNTIF(Z27:Z$243,Z27)-1,"")</f>
        <v>3</v>
      </c>
    </row>
    <row r="28" spans="2:44" x14ac:dyDescent="0.25">
      <c r="B28" s="56" t="s">
        <v>52</v>
      </c>
      <c r="C28" s="40">
        <v>0.57999999999999996</v>
      </c>
      <c r="D28" s="57">
        <v>0.53</v>
      </c>
      <c r="E28" s="57">
        <v>0.53</v>
      </c>
      <c r="F28" s="41">
        <v>0.53</v>
      </c>
      <c r="G28" s="42">
        <v>-4.9999999999999933E-2</v>
      </c>
      <c r="H28" s="42">
        <v>-8.6206896551724039</v>
      </c>
      <c r="I28" s="58">
        <v>238333</v>
      </c>
      <c r="J28" s="59">
        <v>127566.49</v>
      </c>
      <c r="K28" s="45">
        <v>-0.32911392405063289</v>
      </c>
      <c r="L28" s="46"/>
      <c r="V28" s="7" t="str">
        <f t="shared" si="2"/>
        <v>CHIPLC</v>
      </c>
      <c r="W28" s="51">
        <f t="shared" si="3"/>
        <v>-8.6206896551724039</v>
      </c>
      <c r="X28" s="51">
        <f t="shared" si="4"/>
        <v>-0.32911392405063289</v>
      </c>
      <c r="Y28" s="52">
        <f t="shared" si="5"/>
        <v>238333</v>
      </c>
      <c r="Z28" s="52">
        <f t="shared" si="6"/>
        <v>127566.49</v>
      </c>
      <c r="AA28" s="53">
        <f>IFERROR(RANK(W28,$W$9:$W$243,1)+COUNTIF(W28:W$243,W28)-1,"")</f>
        <v>3</v>
      </c>
      <c r="AB28" s="54">
        <f>IFERROR(RANK(X28,$X$9:$X$243,1)+COUNTIF(X28:X$243,X28)-1,"")</f>
        <v>8</v>
      </c>
      <c r="AC28" s="53">
        <f>IFERROR(RANK(Y28,$Y$9:$Y$243,1)+COUNTIF(Y28:Y$243,Y28)-1,"")</f>
        <v>60</v>
      </c>
      <c r="AD28" s="53">
        <f>IFERROR(RANK(Z28,$Z$9:$Z$243,1)+COUNTIF(Z28:Z$243,Z28)-1,"")</f>
        <v>35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6404</v>
      </c>
      <c r="J29" s="59">
        <v>155681.45000000001</v>
      </c>
      <c r="K29" s="45">
        <v>0.20454545454545459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0.20454545454545459</v>
      </c>
      <c r="Y29" s="52">
        <f t="shared" si="5"/>
        <v>6404</v>
      </c>
      <c r="Z29" s="52">
        <f t="shared" si="6"/>
        <v>155681.45000000001</v>
      </c>
      <c r="AA29" s="53">
        <f>IFERROR(RANK(W29,$W$9:$W$243,1)+COUNTIF(W29:W$243,W29)-1,"")</f>
        <v>85</v>
      </c>
      <c r="AB29" s="54">
        <f>IFERROR(RANK(X29,$X$9:$X$243,1)+COUNTIF(X29:X$243,X29)-1,"")</f>
        <v>80</v>
      </c>
      <c r="AC29" s="53">
        <f>IFERROR(RANK(Y29,$Y$9:$Y$243,1)+COUNTIF(Y29:Y$243,Y29)-1,"")</f>
        <v>20</v>
      </c>
      <c r="AD29" s="53">
        <f>IFERROR(RANK(Z29,$Z$9:$Z$243,1)+COUNTIF(Z29:Z$243,Z29)-1,"")</f>
        <v>41</v>
      </c>
    </row>
    <row r="30" spans="2:44" x14ac:dyDescent="0.25">
      <c r="B30" s="56" t="s">
        <v>54</v>
      </c>
      <c r="C30" s="40">
        <v>0.56000000000000005</v>
      </c>
      <c r="D30" s="57">
        <v>0.56000000000000005</v>
      </c>
      <c r="E30" s="57">
        <v>0.56000000000000005</v>
      </c>
      <c r="F30" s="41">
        <v>0.56000000000000005</v>
      </c>
      <c r="G30" s="42">
        <v>0</v>
      </c>
      <c r="H30" s="42">
        <v>0</v>
      </c>
      <c r="I30" s="58">
        <v>1350</v>
      </c>
      <c r="J30" s="59">
        <v>796.5</v>
      </c>
      <c r="K30" s="45">
        <v>0.21739130434782616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0.21739130434782616</v>
      </c>
      <c r="Y30" s="52">
        <f t="shared" si="5"/>
        <v>1350</v>
      </c>
      <c r="Z30" s="52">
        <f t="shared" si="6"/>
        <v>796.5</v>
      </c>
      <c r="AA30" s="53">
        <f>IFERROR(RANK(W30,$W$9:$W$243,1)+COUNTIF(W30:W$243,W30)-1,"")</f>
        <v>84</v>
      </c>
      <c r="AB30" s="54">
        <f>IFERROR(RANK(X30,$X$9:$X$243,1)+COUNTIF(X30:X$243,X30)-1,"")</f>
        <v>82</v>
      </c>
      <c r="AC30" s="53">
        <f>IFERROR(RANK(Y30,$Y$9:$Y$243,1)+COUNTIF(Y30:Y$243,Y30)-1,"")</f>
        <v>9</v>
      </c>
      <c r="AD30" s="53">
        <f>IFERROR(RANK(Z30,$Z$9:$Z$243,1)+COUNTIF(Z30:Z$243,Z30)-1,"")</f>
        <v>8</v>
      </c>
    </row>
    <row r="31" spans="2:44" x14ac:dyDescent="0.25">
      <c r="B31" s="56" t="s">
        <v>55</v>
      </c>
      <c r="C31" s="40">
        <v>0.49</v>
      </c>
      <c r="D31" s="57">
        <v>0.46</v>
      </c>
      <c r="E31" s="57">
        <v>0.46</v>
      </c>
      <c r="F31" s="41">
        <v>0.46</v>
      </c>
      <c r="G31" s="42">
        <v>-2.9999999999999971E-2</v>
      </c>
      <c r="H31" s="42">
        <v>-6.1224489795918311</v>
      </c>
      <c r="I31" s="58">
        <v>840142</v>
      </c>
      <c r="J31" s="59">
        <v>395669.18</v>
      </c>
      <c r="K31" s="45">
        <v>0.21052631578947367</v>
      </c>
      <c r="L31" s="46"/>
      <c r="V31" s="7" t="str">
        <f t="shared" si="2"/>
        <v>COURTVILLE</v>
      </c>
      <c r="W31" s="51">
        <f t="shared" si="3"/>
        <v>-6.1224489795918311</v>
      </c>
      <c r="X31" s="51">
        <f t="shared" si="4"/>
        <v>0.21052631578947367</v>
      </c>
      <c r="Y31" s="52">
        <f t="shared" si="5"/>
        <v>840142</v>
      </c>
      <c r="Z31" s="52">
        <f t="shared" si="6"/>
        <v>395669.18</v>
      </c>
      <c r="AA31" s="53">
        <f>IFERROR(RANK(W31,$W$9:$W$243,1)+COUNTIF(W31:W$243,W31)-1,"")</f>
        <v>6</v>
      </c>
      <c r="AB31" s="54">
        <f>IFERROR(RANK(X31,$X$9:$X$243,1)+COUNTIF(X31:X$243,X31)-1,"")</f>
        <v>81</v>
      </c>
      <c r="AC31" s="53">
        <f>IFERROR(RANK(Y31,$Y$9:$Y$243,1)+COUNTIF(Y31:Y$243,Y31)-1,"")</f>
        <v>80</v>
      </c>
      <c r="AD31" s="53">
        <f>IFERROR(RANK(Z31,$Z$9:$Z$243,1)+COUNTIF(Z31:Z$243,Z31)-1,"")</f>
        <v>46</v>
      </c>
    </row>
    <row r="32" spans="2:44" x14ac:dyDescent="0.25">
      <c r="B32" s="56" t="s">
        <v>56</v>
      </c>
      <c r="C32" s="40">
        <v>6.5</v>
      </c>
      <c r="D32" s="57">
        <v>6.5</v>
      </c>
      <c r="E32" s="57">
        <v>6.5</v>
      </c>
      <c r="F32" s="41">
        <v>6.5</v>
      </c>
      <c r="G32" s="42">
        <v>0</v>
      </c>
      <c r="H32" s="42">
        <v>0</v>
      </c>
      <c r="I32" s="58">
        <v>37167</v>
      </c>
      <c r="J32" s="59">
        <v>226027.75</v>
      </c>
      <c r="K32" s="45">
        <v>-0.17721518987341778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-0.17721518987341778</v>
      </c>
      <c r="Y32" s="52">
        <f t="shared" si="5"/>
        <v>37167</v>
      </c>
      <c r="Z32" s="52">
        <f t="shared" si="6"/>
        <v>226027.75</v>
      </c>
      <c r="AA32" s="53">
        <f>IFERROR(RANK(W32,$W$9:$W$243,1)+COUNTIF(W32:W$243,W32)-1,"")</f>
        <v>83</v>
      </c>
      <c r="AB32" s="54">
        <f>IFERROR(RANK(X32,$X$9:$X$243,1)+COUNTIF(X32:X$243,X32)-1,"")</f>
        <v>26</v>
      </c>
      <c r="AC32" s="53">
        <f>IFERROR(RANK(Y32,$Y$9:$Y$243,1)+COUNTIF(Y32:Y$243,Y32)-1,"")</f>
        <v>33</v>
      </c>
      <c r="AD32" s="53">
        <f>IFERROR(RANK(Z32,$Z$9:$Z$243,1)+COUNTIF(Z32:Z$243,Z32)-1,"")</f>
        <v>42</v>
      </c>
    </row>
    <row r="33" spans="2:30" x14ac:dyDescent="0.25">
      <c r="B33" s="56" t="s">
        <v>57</v>
      </c>
      <c r="C33" s="40">
        <v>2.04</v>
      </c>
      <c r="D33" s="57">
        <v>2.04</v>
      </c>
      <c r="E33" s="57">
        <v>2.04</v>
      </c>
      <c r="F33" s="41">
        <v>2.04</v>
      </c>
      <c r="G33" s="42">
        <v>0</v>
      </c>
      <c r="H33" s="42">
        <v>0</v>
      </c>
      <c r="I33" s="58">
        <v>627455</v>
      </c>
      <c r="J33" s="59">
        <v>1282338.1200000001</v>
      </c>
      <c r="K33" s="45">
        <v>-0.22727272727272729</v>
      </c>
      <c r="L33" s="46"/>
      <c r="V33" s="7" t="str">
        <f t="shared" si="2"/>
        <v>CUTIX</v>
      </c>
      <c r="W33" s="51">
        <f t="shared" si="3"/>
        <v>0</v>
      </c>
      <c r="X33" s="51">
        <f t="shared" si="4"/>
        <v>-0.22727272727272729</v>
      </c>
      <c r="Y33" s="52">
        <f t="shared" si="5"/>
        <v>627455</v>
      </c>
      <c r="Z33" s="52">
        <f t="shared" si="6"/>
        <v>1282338.1200000001</v>
      </c>
      <c r="AA33" s="53">
        <f>IFERROR(RANK(W33,$W$9:$W$243,1)+COUNTIF(W33:W$243,W33)-1,"")</f>
        <v>82</v>
      </c>
      <c r="AB33" s="54">
        <f>IFERROR(RANK(X33,$X$9:$X$243,1)+COUNTIF(X33:X$243,X33)-1,"")</f>
        <v>16</v>
      </c>
      <c r="AC33" s="53">
        <f>IFERROR(RANK(Y33,$Y$9:$Y$243,1)+COUNTIF(Y33:Y$243,Y33)-1,"")</f>
        <v>76</v>
      </c>
      <c r="AD33" s="53">
        <f>IFERROR(RANK(Z33,$Z$9:$Z$243,1)+COUNTIF(Z33:Z$243,Z33)-1,"")</f>
        <v>60</v>
      </c>
    </row>
    <row r="34" spans="2:30" x14ac:dyDescent="0.25">
      <c r="B34" s="56" t="s">
        <v>58</v>
      </c>
      <c r="C34" s="40">
        <v>0.2</v>
      </c>
      <c r="D34" s="57">
        <v>0.2</v>
      </c>
      <c r="E34" s="57">
        <v>0.2</v>
      </c>
      <c r="F34" s="41">
        <v>0.2</v>
      </c>
      <c r="G34" s="42">
        <v>0</v>
      </c>
      <c r="H34" s="42">
        <v>0</v>
      </c>
      <c r="I34" s="58">
        <v>200</v>
      </c>
      <c r="J34" s="59">
        <v>40</v>
      </c>
      <c r="K34" s="45">
        <v>0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</v>
      </c>
      <c r="Y34" s="52">
        <f t="shared" si="5"/>
        <v>200</v>
      </c>
      <c r="Z34" s="52">
        <f t="shared" si="6"/>
        <v>40</v>
      </c>
      <c r="AA34" s="53">
        <f>IFERROR(RANK(W34,$W$9:$W$243,1)+COUNTIF(W34:W$243,W34)-1,"")</f>
        <v>81</v>
      </c>
      <c r="AB34" s="54">
        <f>IFERROR(RANK(X34,$X$9:$X$243,1)+COUNTIF(X34:X$243,X34)-1,"")</f>
        <v>59</v>
      </c>
      <c r="AC34" s="53">
        <f>IFERROR(RANK(Y34,$Y$9:$Y$243,1)+COUNTIF(Y34:Y$243,Y34)-1,"")</f>
        <v>6</v>
      </c>
      <c r="AD34" s="53">
        <f>IFERROR(RANK(Z34,$Z$9:$Z$243,1)+COUNTIF(Z34:Z$243,Z34)-1,"")</f>
        <v>2</v>
      </c>
    </row>
    <row r="35" spans="2:30" x14ac:dyDescent="0.25">
      <c r="B35" s="56" t="s">
        <v>59</v>
      </c>
      <c r="C35" s="40">
        <v>245</v>
      </c>
      <c r="D35" s="57">
        <v>245</v>
      </c>
      <c r="E35" s="57">
        <v>245</v>
      </c>
      <c r="F35" s="41">
        <v>245</v>
      </c>
      <c r="G35" s="42">
        <v>0</v>
      </c>
      <c r="H35" s="42">
        <v>0</v>
      </c>
      <c r="I35" s="58">
        <v>38784</v>
      </c>
      <c r="J35" s="59">
        <v>8880136.5999999996</v>
      </c>
      <c r="K35" s="45">
        <v>-4.6692607003890996E-2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-4.6692607003890996E-2</v>
      </c>
      <c r="Y35" s="52">
        <f t="shared" si="5"/>
        <v>38784</v>
      </c>
      <c r="Z35" s="52">
        <f t="shared" si="6"/>
        <v>8880136.5999999996</v>
      </c>
      <c r="AA35" s="53">
        <f>IFERROR(RANK(W35,$W$9:$W$243,1)+COUNTIF(W35:W$243,W35)-1,"")</f>
        <v>80</v>
      </c>
      <c r="AB35" s="54">
        <f>IFERROR(RANK(X35,$X$9:$X$243,1)+COUNTIF(X35:X$243,X35)-1,"")</f>
        <v>52</v>
      </c>
      <c r="AC35" s="53">
        <f>IFERROR(RANK(Y35,$Y$9:$Y$243,1)+COUNTIF(Y35:Y$243,Y35)-1,"")</f>
        <v>36</v>
      </c>
      <c r="AD35" s="53">
        <f>IFERROR(RANK(Z35,$Z$9:$Z$243,1)+COUNTIF(Z35:Z$243,Z35)-1,"")</f>
        <v>88</v>
      </c>
    </row>
    <row r="36" spans="2:30" x14ac:dyDescent="0.25">
      <c r="B36" s="56" t="s">
        <v>60</v>
      </c>
      <c r="C36" s="40">
        <v>16.05</v>
      </c>
      <c r="D36" s="57">
        <v>16.05</v>
      </c>
      <c r="E36" s="57">
        <v>16.05</v>
      </c>
      <c r="F36" s="41">
        <v>16.05</v>
      </c>
      <c r="G36" s="42">
        <v>0</v>
      </c>
      <c r="H36" s="42">
        <v>0</v>
      </c>
      <c r="I36" s="58">
        <v>147871</v>
      </c>
      <c r="J36" s="59">
        <v>2282471.4500000002</v>
      </c>
      <c r="K36" s="45">
        <v>-7.7586206896551602E-2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-7.7586206896551602E-2</v>
      </c>
      <c r="Y36" s="52">
        <f t="shared" si="5"/>
        <v>147871</v>
      </c>
      <c r="Z36" s="52">
        <f t="shared" si="6"/>
        <v>2282471.4500000002</v>
      </c>
      <c r="AA36" s="53">
        <f>IFERROR(RANK(W36,$W$9:$W$243,1)+COUNTIF(W36:W$243,W36)-1,"")</f>
        <v>79</v>
      </c>
      <c r="AB36" s="54">
        <f>IFERROR(RANK(X36,$X$9:$X$243,1)+COUNTIF(X36:X$243,X36)-1,"")</f>
        <v>45</v>
      </c>
      <c r="AC36" s="53">
        <f>IFERROR(RANK(Y36,$Y$9:$Y$243,1)+COUNTIF(Y36:Y$243,Y36)-1,"")</f>
        <v>50</v>
      </c>
      <c r="AD36" s="53">
        <f>IFERROR(RANK(Z36,$Z$9:$Z$243,1)+COUNTIF(Z36:Z$243,Z36)-1,"")</f>
        <v>71</v>
      </c>
    </row>
    <row r="37" spans="2:30" x14ac:dyDescent="0.25">
      <c r="B37" s="56" t="s">
        <v>61</v>
      </c>
      <c r="C37" s="40">
        <v>3.6</v>
      </c>
      <c r="D37" s="57">
        <v>3.6</v>
      </c>
      <c r="E37" s="57">
        <v>3.6</v>
      </c>
      <c r="F37" s="41">
        <v>3.6</v>
      </c>
      <c r="G37" s="42">
        <v>0</v>
      </c>
      <c r="H37" s="42">
        <v>0</v>
      </c>
      <c r="I37" s="58">
        <v>150</v>
      </c>
      <c r="J37" s="59">
        <v>575</v>
      </c>
      <c r="K37" s="45">
        <v>-0.15294117647058825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-0.15294117647058825</v>
      </c>
      <c r="Y37" s="52">
        <f t="shared" si="5"/>
        <v>150</v>
      </c>
      <c r="Z37" s="52">
        <f t="shared" si="6"/>
        <v>575</v>
      </c>
      <c r="AA37" s="53">
        <f>IFERROR(RANK(W37,$W$9:$W$243,1)+COUNTIF(W37:W$243,W37)-1,"")</f>
        <v>78</v>
      </c>
      <c r="AB37" s="54">
        <f>IFERROR(RANK(X37,$X$9:$X$243,1)+COUNTIF(X37:X$243,X37)-1,"")</f>
        <v>29</v>
      </c>
      <c r="AC37" s="53">
        <f>IFERROR(RANK(Y37,$Y$9:$Y$243,1)+COUNTIF(Y37:Y$243,Y37)-1,"")</f>
        <v>4</v>
      </c>
      <c r="AD37" s="53">
        <f>IFERROR(RANK(Z37,$Z$9:$Z$243,1)+COUNTIF(Z37:Z$243,Z37)-1,"")</f>
        <v>6</v>
      </c>
    </row>
    <row r="38" spans="2:30" x14ac:dyDescent="0.25">
      <c r="B38" s="56" t="s">
        <v>62</v>
      </c>
      <c r="C38" s="40">
        <v>6.32</v>
      </c>
      <c r="D38" s="57">
        <v>6.32</v>
      </c>
      <c r="E38" s="57">
        <v>6.32</v>
      </c>
      <c r="F38" s="41">
        <v>6.32</v>
      </c>
      <c r="G38" s="42">
        <v>0</v>
      </c>
      <c r="H38" s="42">
        <v>0</v>
      </c>
      <c r="I38" s="58">
        <v>161876</v>
      </c>
      <c r="J38" s="59">
        <v>998330.3</v>
      </c>
      <c r="K38" s="45">
        <v>0.25148514851485149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0.25148514851485149</v>
      </c>
      <c r="Y38" s="52">
        <f t="shared" si="5"/>
        <v>161876</v>
      </c>
      <c r="Z38" s="52">
        <f t="shared" si="6"/>
        <v>998330.3</v>
      </c>
      <c r="AA38" s="53">
        <f>IFERROR(RANK(W38,$W$9:$W$243,1)+COUNTIF(W38:W$243,W38)-1,"")</f>
        <v>77</v>
      </c>
      <c r="AB38" s="54">
        <f>IFERROR(RANK(X38,$X$9:$X$243,1)+COUNTIF(X38:X$243,X38)-1,"")</f>
        <v>84</v>
      </c>
      <c r="AC38" s="53">
        <f>IFERROR(RANK(Y38,$Y$9:$Y$243,1)+COUNTIF(Y38:Y$243,Y38)-1,"")</f>
        <v>53</v>
      </c>
      <c r="AD38" s="53">
        <f>IFERROR(RANK(Z38,$Z$9:$Z$243,1)+COUNTIF(Z38:Z$243,Z38)-1,"")</f>
        <v>55</v>
      </c>
    </row>
    <row r="39" spans="2:30" x14ac:dyDescent="0.25">
      <c r="B39" s="56" t="s">
        <v>63</v>
      </c>
      <c r="C39" s="40">
        <v>11.05</v>
      </c>
      <c r="D39" s="57">
        <v>11.05</v>
      </c>
      <c r="E39" s="57">
        <v>11.05</v>
      </c>
      <c r="F39" s="41">
        <v>11.05</v>
      </c>
      <c r="G39" s="42">
        <v>0</v>
      </c>
      <c r="H39" s="42">
        <v>0</v>
      </c>
      <c r="I39" s="58">
        <v>570491</v>
      </c>
      <c r="J39" s="59">
        <v>6618894.8499999996</v>
      </c>
      <c r="K39" s="45">
        <v>0.27011494252873591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0.27011494252873591</v>
      </c>
      <c r="Y39" s="52">
        <f t="shared" si="5"/>
        <v>570491</v>
      </c>
      <c r="Z39" s="52">
        <f t="shared" si="6"/>
        <v>6618894.8499999996</v>
      </c>
      <c r="AA39" s="53">
        <f>IFERROR(RANK(W39,$W$9:$W$243,1)+COUNTIF(W39:W$243,W39)-1,"")</f>
        <v>76</v>
      </c>
      <c r="AB39" s="54">
        <f>IFERROR(RANK(X39,$X$9:$X$243,1)+COUNTIF(X39:X$243,X39)-1,"")</f>
        <v>85</v>
      </c>
      <c r="AC39" s="53">
        <f>IFERROR(RANK(Y39,$Y$9:$Y$243,1)+COUNTIF(Y39:Y$243,Y39)-1,"")</f>
        <v>75</v>
      </c>
      <c r="AD39" s="53">
        <f>IFERROR(RANK(Z39,$Z$9:$Z$243,1)+COUNTIF(Z39:Z$243,Z39)-1,"")</f>
        <v>85</v>
      </c>
    </row>
    <row r="40" spans="2:30" x14ac:dyDescent="0.25">
      <c r="B40" s="56" t="s">
        <v>64</v>
      </c>
      <c r="C40" s="40">
        <v>3.2</v>
      </c>
      <c r="D40" s="57">
        <v>3.2</v>
      </c>
      <c r="E40" s="57">
        <v>3.2</v>
      </c>
      <c r="F40" s="41">
        <v>3.2</v>
      </c>
      <c r="G40" s="42">
        <v>0</v>
      </c>
      <c r="H40" s="42">
        <v>0</v>
      </c>
      <c r="I40" s="58">
        <v>4888</v>
      </c>
      <c r="J40" s="59">
        <v>16944.72</v>
      </c>
      <c r="K40" s="45">
        <v>0.69312169312169325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0.69312169312169325</v>
      </c>
      <c r="Y40" s="52">
        <f t="shared" si="5"/>
        <v>4888</v>
      </c>
      <c r="Z40" s="52">
        <f t="shared" si="6"/>
        <v>16944.72</v>
      </c>
      <c r="AA40" s="53">
        <f>IFERROR(RANK(W40,$W$9:$W$243,1)+COUNTIF(W40:W$243,W40)-1,"")</f>
        <v>75</v>
      </c>
      <c r="AB40" s="54">
        <f>IFERROR(RANK(X40,$X$9:$X$243,1)+COUNTIF(X40:X$243,X40)-1,"")</f>
        <v>99</v>
      </c>
      <c r="AC40" s="53">
        <f>IFERROR(RANK(Y40,$Y$9:$Y$243,1)+COUNTIF(Y40:Y$243,Y40)-1,"")</f>
        <v>18</v>
      </c>
      <c r="AD40" s="53">
        <f>IFERROR(RANK(Z40,$Z$9:$Z$243,1)+COUNTIF(Z40:Z$243,Z40)-1,"")</f>
        <v>17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9.6</v>
      </c>
      <c r="F41" s="41">
        <v>10</v>
      </c>
      <c r="G41" s="42">
        <v>0</v>
      </c>
      <c r="H41" s="42">
        <v>0</v>
      </c>
      <c r="I41" s="58">
        <v>6275275</v>
      </c>
      <c r="J41" s="59">
        <v>61233349.5</v>
      </c>
      <c r="K41" s="45">
        <v>-0.1228070175438597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-0.1228070175438597</v>
      </c>
      <c r="Y41" s="52">
        <f t="shared" si="5"/>
        <v>6275275</v>
      </c>
      <c r="Z41" s="52">
        <f t="shared" si="6"/>
        <v>61233349.5</v>
      </c>
      <c r="AA41" s="53">
        <f>IFERROR(RANK(W41,$W$9:$W$243,1)+COUNTIF(W41:W$243,W41)-1,"")</f>
        <v>74</v>
      </c>
      <c r="AB41" s="54">
        <f>IFERROR(RANK(X41,$X$9:$X$243,1)+COUNTIF(X41:X$243,X41)-1,"")</f>
        <v>38</v>
      </c>
      <c r="AC41" s="53">
        <f>IFERROR(RANK(Y41,$Y$9:$Y$243,1)+COUNTIF(Y41:Y$243,Y41)-1,"")</f>
        <v>104</v>
      </c>
      <c r="AD41" s="53">
        <f>IFERROR(RANK(Z41,$Z$9:$Z$243,1)+COUNTIF(Z41:Z$243,Z41)-1,"")</f>
        <v>102</v>
      </c>
    </row>
    <row r="42" spans="2:30" x14ac:dyDescent="0.25">
      <c r="B42" s="56" t="s">
        <v>66</v>
      </c>
      <c r="C42" s="40">
        <v>3.5</v>
      </c>
      <c r="D42" s="57">
        <v>3.5</v>
      </c>
      <c r="E42" s="57">
        <v>3.5</v>
      </c>
      <c r="F42" s="41">
        <v>3.5</v>
      </c>
      <c r="G42" s="42">
        <v>0</v>
      </c>
      <c r="H42" s="42">
        <v>0</v>
      </c>
      <c r="I42" s="58">
        <v>40993</v>
      </c>
      <c r="J42" s="59">
        <v>141404.54999999999</v>
      </c>
      <c r="K42" s="45">
        <v>0.17056856187290959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0.17056856187290959</v>
      </c>
      <c r="Y42" s="52">
        <f t="shared" si="5"/>
        <v>40993</v>
      </c>
      <c r="Z42" s="52">
        <f t="shared" si="6"/>
        <v>141404.54999999999</v>
      </c>
      <c r="AA42" s="53">
        <f>IFERROR(RANK(W42,$W$9:$W$243,1)+COUNTIF(W42:W$243,W42)-1,"")</f>
        <v>73</v>
      </c>
      <c r="AB42" s="54">
        <f>IFERROR(RANK(X42,$X$9:$X$243,1)+COUNTIF(X42:X$243,X42)-1,"")</f>
        <v>78</v>
      </c>
      <c r="AC42" s="53">
        <f>IFERROR(RANK(Y42,$Y$9:$Y$243,1)+COUNTIF(Y42:Y$243,Y42)-1,"")</f>
        <v>37</v>
      </c>
      <c r="AD42" s="53">
        <f>IFERROR(RANK(Z42,$Z$9:$Z$243,1)+COUNTIF(Z42:Z$243,Z42)-1,"")</f>
        <v>39</v>
      </c>
    </row>
    <row r="43" spans="2:30" x14ac:dyDescent="0.25">
      <c r="B43" s="56" t="s">
        <v>67</v>
      </c>
      <c r="C43" s="40">
        <v>3.74</v>
      </c>
      <c r="D43" s="57">
        <v>3.7</v>
      </c>
      <c r="E43" s="57">
        <v>3.5</v>
      </c>
      <c r="F43" s="41">
        <v>3.7</v>
      </c>
      <c r="G43" s="42">
        <v>-4.0000000000000036E-2</v>
      </c>
      <c r="H43" s="42">
        <v>-1.0695187165775408</v>
      </c>
      <c r="I43" s="58">
        <v>4455573</v>
      </c>
      <c r="J43" s="59">
        <v>15827378</v>
      </c>
      <c r="K43" s="45">
        <v>0.45098039215686292</v>
      </c>
      <c r="L43" s="46"/>
      <c r="V43" s="7" t="str">
        <f t="shared" si="2"/>
        <v>FIDELITYBK</v>
      </c>
      <c r="W43" s="51">
        <f t="shared" si="3"/>
        <v>-1.0695187165775408</v>
      </c>
      <c r="X43" s="51">
        <f t="shared" si="4"/>
        <v>0.45098039215686292</v>
      </c>
      <c r="Y43" s="52">
        <f t="shared" si="5"/>
        <v>4455573</v>
      </c>
      <c r="Z43" s="52">
        <f t="shared" si="6"/>
        <v>15827378</v>
      </c>
      <c r="AA43" s="53">
        <f>IFERROR(RANK(W43,$W$9:$W$243,1)+COUNTIF(W43:W$243,W43)-1,"")</f>
        <v>18</v>
      </c>
      <c r="AB43" s="54">
        <f>IFERROR(RANK(X43,$X$9:$X$243,1)+COUNTIF(X43:X$243,X43)-1,"")</f>
        <v>90</v>
      </c>
      <c r="AC43" s="53">
        <f>IFERROR(RANK(Y43,$Y$9:$Y$243,1)+COUNTIF(Y43:Y$243,Y43)-1,"")</f>
        <v>100</v>
      </c>
      <c r="AD43" s="53">
        <f>IFERROR(RANK(Z43,$Z$9:$Z$243,1)+COUNTIF(Z43:Z$243,Z43)-1,"")</f>
        <v>93</v>
      </c>
    </row>
    <row r="44" spans="2:30" x14ac:dyDescent="0.25">
      <c r="B44" s="56" t="s">
        <v>68</v>
      </c>
      <c r="C44" s="40">
        <v>9.9499999999999993</v>
      </c>
      <c r="D44" s="57">
        <v>9.1999999999999993</v>
      </c>
      <c r="E44" s="57">
        <v>9</v>
      </c>
      <c r="F44" s="41">
        <v>9.1999999999999993</v>
      </c>
      <c r="G44" s="42">
        <v>-0.75</v>
      </c>
      <c r="H44" s="42">
        <v>-7.5376884422110564</v>
      </c>
      <c r="I44" s="58">
        <v>370541</v>
      </c>
      <c r="J44" s="59">
        <v>3368564.6</v>
      </c>
      <c r="K44" s="45">
        <v>0.47909967845659152</v>
      </c>
      <c r="L44" s="46"/>
      <c r="V44" s="7" t="str">
        <f t="shared" si="2"/>
        <v>FIDSON</v>
      </c>
      <c r="W44" s="51">
        <f t="shared" si="3"/>
        <v>-7.5376884422110564</v>
      </c>
      <c r="X44" s="51">
        <f t="shared" si="4"/>
        <v>0.47909967845659152</v>
      </c>
      <c r="Y44" s="52">
        <f t="shared" si="5"/>
        <v>370541</v>
      </c>
      <c r="Z44" s="52">
        <f t="shared" si="6"/>
        <v>3368564.6</v>
      </c>
      <c r="AA44" s="53">
        <f>IFERROR(RANK(W44,$W$9:$W$243,1)+COUNTIF(W44:W$243,W44)-1,"")</f>
        <v>5</v>
      </c>
      <c r="AB44" s="54">
        <f>IFERROR(RANK(X44,$X$9:$X$243,1)+COUNTIF(X44:X$243,X44)-1,"")</f>
        <v>92</v>
      </c>
      <c r="AC44" s="53">
        <f>IFERROR(RANK(Y44,$Y$9:$Y$243,1)+COUNTIF(Y44:Y$243,Y44)-1,"")</f>
        <v>67</v>
      </c>
      <c r="AD44" s="53">
        <f>IFERROR(RANK(Z44,$Z$9:$Z$243,1)+COUNTIF(Z44:Z$243,Z44)-1,"")</f>
        <v>77</v>
      </c>
    </row>
    <row r="45" spans="2:30" x14ac:dyDescent="0.25">
      <c r="B45" s="56" t="s">
        <v>69</v>
      </c>
      <c r="C45" s="40">
        <v>30.3</v>
      </c>
      <c r="D45" s="57">
        <v>30.3</v>
      </c>
      <c r="E45" s="57">
        <v>30.3</v>
      </c>
      <c r="F45" s="41">
        <v>30.3</v>
      </c>
      <c r="G45" s="42">
        <v>0</v>
      </c>
      <c r="H45" s="42">
        <v>0</v>
      </c>
      <c r="I45" s="58">
        <v>461210</v>
      </c>
      <c r="J45" s="59">
        <v>12790798.800000001</v>
      </c>
      <c r="K45" s="45">
        <v>6.8783068783068835E-2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6.8783068783068835E-2</v>
      </c>
      <c r="Y45" s="52">
        <f t="shared" si="5"/>
        <v>461210</v>
      </c>
      <c r="Z45" s="52">
        <f t="shared" si="6"/>
        <v>12790798.800000001</v>
      </c>
      <c r="AA45" s="53">
        <f>IFERROR(RANK(W45,$W$9:$W$243,1)+COUNTIF(W45:W$243,W45)-1,"")</f>
        <v>72</v>
      </c>
      <c r="AB45" s="54">
        <f>IFERROR(RANK(X45,$X$9:$X$243,1)+COUNTIF(X45:X$243,X45)-1,"")</f>
        <v>70</v>
      </c>
      <c r="AC45" s="53">
        <f>IFERROR(RANK(Y45,$Y$9:$Y$243,1)+COUNTIF(Y45:Y$243,Y45)-1,"")</f>
        <v>74</v>
      </c>
      <c r="AD45" s="53">
        <f>IFERROR(RANK(Z45,$Z$9:$Z$243,1)+COUNTIF(Z45:Z$243,Z45)-1,"")</f>
        <v>92</v>
      </c>
    </row>
    <row r="46" spans="2:30" x14ac:dyDescent="0.25">
      <c r="B46" s="56" t="s">
        <v>70</v>
      </c>
      <c r="C46" s="40">
        <v>0.28999999999999998</v>
      </c>
      <c r="D46" s="57">
        <v>0.28999999999999998</v>
      </c>
      <c r="E46" s="57">
        <v>0.28999999999999998</v>
      </c>
      <c r="F46" s="41">
        <v>0.28999999999999998</v>
      </c>
      <c r="G46" s="42">
        <v>0</v>
      </c>
      <c r="H46" s="42">
        <v>0</v>
      </c>
      <c r="I46" s="58">
        <v>50000</v>
      </c>
      <c r="J46" s="59">
        <v>15000</v>
      </c>
      <c r="K46" s="45">
        <v>-0.2564102564102565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-0.2564102564102565</v>
      </c>
      <c r="Y46" s="52">
        <f t="shared" si="5"/>
        <v>50000</v>
      </c>
      <c r="Z46" s="52">
        <f t="shared" si="6"/>
        <v>15000</v>
      </c>
      <c r="AA46" s="53">
        <f>IFERROR(RANK(W46,$W$9:$W$243,1)+COUNTIF(W46:W$243,W46)-1,"")</f>
        <v>71</v>
      </c>
      <c r="AB46" s="54">
        <f>IFERROR(RANK(X46,$X$9:$X$243,1)+COUNTIF(X46:X$243,X46)-1,"")</f>
        <v>15</v>
      </c>
      <c r="AC46" s="53">
        <f>IFERROR(RANK(Y46,$Y$9:$Y$243,1)+COUNTIF(Y46:Y$243,Y46)-1,"")</f>
        <v>38</v>
      </c>
      <c r="AD46" s="53">
        <f>IFERROR(RANK(Z46,$Z$9:$Z$243,1)+COUNTIF(Z46:Z$243,Z46)-1,"")</f>
        <v>16</v>
      </c>
    </row>
    <row r="47" spans="2:30" x14ac:dyDescent="0.25">
      <c r="B47" s="56" t="s">
        <v>71</v>
      </c>
      <c r="C47" s="40">
        <v>5.6</v>
      </c>
      <c r="D47" s="57">
        <v>5.6</v>
      </c>
      <c r="E47" s="57">
        <v>5.6</v>
      </c>
      <c r="F47" s="41">
        <v>5.6</v>
      </c>
      <c r="G47" s="42">
        <v>0</v>
      </c>
      <c r="H47" s="42">
        <v>0</v>
      </c>
      <c r="I47" s="58">
        <v>304092</v>
      </c>
      <c r="J47" s="59">
        <v>1658056.1</v>
      </c>
      <c r="K47" s="45">
        <v>-5.882352941176483E-2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-5.882352941176483E-2</v>
      </c>
      <c r="Y47" s="52">
        <f t="shared" si="5"/>
        <v>304092</v>
      </c>
      <c r="Z47" s="52">
        <f t="shared" si="6"/>
        <v>1658056.1</v>
      </c>
      <c r="AA47" s="53">
        <f>IFERROR(RANK(W47,$W$9:$W$243,1)+COUNTIF(W47:W$243,W47)-1,"")</f>
        <v>70</v>
      </c>
      <c r="AB47" s="54">
        <f>IFERROR(RANK(X47,$X$9:$X$243,1)+COUNTIF(X47:X$243,X47)-1,"")</f>
        <v>49</v>
      </c>
      <c r="AC47" s="53">
        <f>IFERROR(RANK(Y47,$Y$9:$Y$243,1)+COUNTIF(Y47:Y$243,Y47)-1,"")</f>
        <v>64</v>
      </c>
      <c r="AD47" s="53">
        <f>IFERROR(RANK(Z47,$Z$9:$Z$243,1)+COUNTIF(Z47:Z$243,Z47)-1,"")</f>
        <v>67</v>
      </c>
    </row>
    <row r="48" spans="2:30" x14ac:dyDescent="0.25">
      <c r="B48" s="56" t="s">
        <v>72</v>
      </c>
      <c r="C48" s="40">
        <v>2.75</v>
      </c>
      <c r="D48" s="57">
        <v>2.75</v>
      </c>
      <c r="E48" s="57">
        <v>2.75</v>
      </c>
      <c r="F48" s="41">
        <v>2.75</v>
      </c>
      <c r="G48" s="42">
        <v>0</v>
      </c>
      <c r="H48" s="42">
        <v>0</v>
      </c>
      <c r="I48" s="58">
        <v>250</v>
      </c>
      <c r="J48" s="59">
        <v>620</v>
      </c>
      <c r="K48" s="45">
        <v>-0.34367541766109788</v>
      </c>
      <c r="L48" s="46"/>
      <c r="V48" s="7" t="str">
        <f t="shared" si="2"/>
        <v>GSPECPLC</v>
      </c>
      <c r="W48" s="51">
        <f t="shared" si="3"/>
        <v>0</v>
      </c>
      <c r="X48" s="51">
        <f t="shared" si="4"/>
        <v>-0.34367541766109788</v>
      </c>
      <c r="Y48" s="52">
        <f t="shared" si="5"/>
        <v>250</v>
      </c>
      <c r="Z48" s="52">
        <f t="shared" si="6"/>
        <v>620</v>
      </c>
      <c r="AA48" s="53">
        <f>IFERROR(RANK(W48,$W$9:$W$243,1)+COUNTIF(W48:W$243,W48)-1,"")</f>
        <v>69</v>
      </c>
      <c r="AB48" s="54">
        <f>IFERROR(RANK(X48,$X$9:$X$243,1)+COUNTIF(X48:X$243,X48)-1,"")</f>
        <v>5</v>
      </c>
      <c r="AC48" s="53">
        <f>IFERROR(RANK(Y48,$Y$9:$Y$243,1)+COUNTIF(Y48:Y$243,Y48)-1,"")</f>
        <v>7</v>
      </c>
      <c r="AD48" s="53">
        <f>IFERROR(RANK(Z48,$Z$9:$Z$243,1)+COUNTIF(Z48:Z$243,Z48)-1,"")</f>
        <v>7</v>
      </c>
    </row>
    <row r="49" spans="2:30" x14ac:dyDescent="0.25">
      <c r="B49" s="56" t="s">
        <v>73</v>
      </c>
      <c r="C49" s="40">
        <v>18.75</v>
      </c>
      <c r="D49" s="57">
        <v>18.600000000000001</v>
      </c>
      <c r="E49" s="57">
        <v>17.75</v>
      </c>
      <c r="F49" s="41">
        <v>18</v>
      </c>
      <c r="G49" s="42">
        <v>-0.75</v>
      </c>
      <c r="H49" s="42">
        <v>-4</v>
      </c>
      <c r="I49" s="58">
        <v>14336674</v>
      </c>
      <c r="J49" s="59">
        <v>259042966.65000001</v>
      </c>
      <c r="K49" s="45">
        <v>-0.30769230769230771</v>
      </c>
      <c r="L49" s="46"/>
      <c r="V49" s="7" t="str">
        <f t="shared" si="2"/>
        <v>GTCO</v>
      </c>
      <c r="W49" s="51">
        <f t="shared" si="3"/>
        <v>-4</v>
      </c>
      <c r="X49" s="51">
        <f t="shared" si="4"/>
        <v>-0.30769230769230771</v>
      </c>
      <c r="Y49" s="52">
        <f t="shared" si="5"/>
        <v>14336674</v>
      </c>
      <c r="Z49" s="52">
        <f t="shared" si="6"/>
        <v>259042966.65000001</v>
      </c>
      <c r="AA49" s="53">
        <f>IFERROR(RANK(W49,$W$9:$W$243,1)+COUNTIF(W49:W$243,W49)-1,"")</f>
        <v>9</v>
      </c>
      <c r="AB49" s="54">
        <f>IFERROR(RANK(X49,$X$9:$X$243,1)+COUNTIF(X49:X$243,X49)-1,"")</f>
        <v>10</v>
      </c>
      <c r="AC49" s="53">
        <f>IFERROR(RANK(Y49,$Y$9:$Y$243,1)+COUNTIF(Y49:Y$243,Y49)-1,"")</f>
        <v>106</v>
      </c>
      <c r="AD49" s="53">
        <f>IFERROR(RANK(Z49,$Z$9:$Z$243,1)+COUNTIF(Z49:Z$243,Z49)-1,"")</f>
        <v>106</v>
      </c>
    </row>
    <row r="50" spans="2:30" x14ac:dyDescent="0.25">
      <c r="B50" s="56" t="s">
        <v>74</v>
      </c>
      <c r="C50" s="40">
        <v>75.849999999999994</v>
      </c>
      <c r="D50" s="57">
        <v>75.849999999999994</v>
      </c>
      <c r="E50" s="57">
        <v>75.849999999999994</v>
      </c>
      <c r="F50" s="41">
        <v>75.849999999999994</v>
      </c>
      <c r="G50" s="42">
        <v>0</v>
      </c>
      <c r="H50" s="42">
        <v>0</v>
      </c>
      <c r="I50" s="58">
        <v>169907</v>
      </c>
      <c r="J50" s="59">
        <v>11620459.25</v>
      </c>
      <c r="K50" s="45">
        <v>0.94487179487179462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0.94487179487179462</v>
      </c>
      <c r="Y50" s="52">
        <f t="shared" si="5"/>
        <v>169907</v>
      </c>
      <c r="Z50" s="52">
        <f t="shared" si="6"/>
        <v>11620459.25</v>
      </c>
      <c r="AA50" s="53">
        <f>IFERROR(RANK(W50,$W$9:$W$243,1)+COUNTIF(W50:W$243,W50)-1,"")</f>
        <v>68</v>
      </c>
      <c r="AB50" s="54">
        <f>IFERROR(RANK(X50,$X$9:$X$243,1)+COUNTIF(X50:X$243,X50)-1,"")</f>
        <v>101</v>
      </c>
      <c r="AC50" s="53">
        <f>IFERROR(RANK(Y50,$Y$9:$Y$243,1)+COUNTIF(Y50:Y$243,Y50)-1,"")</f>
        <v>55</v>
      </c>
      <c r="AD50" s="53">
        <f>IFERROR(RANK(Z50,$Z$9:$Z$243,1)+COUNTIF(Z50:Z$243,Z50)-1,"")</f>
        <v>90</v>
      </c>
    </row>
    <row r="51" spans="2:30" x14ac:dyDescent="0.25">
      <c r="B51" s="56" t="s">
        <v>75</v>
      </c>
      <c r="C51" s="40">
        <v>2.2999999999999998</v>
      </c>
      <c r="D51" s="57">
        <v>2.2799999999999998</v>
      </c>
      <c r="E51" s="57">
        <v>2.27</v>
      </c>
      <c r="F51" s="41">
        <v>2.27</v>
      </c>
      <c r="G51" s="42">
        <v>-2.9999999999999805E-2</v>
      </c>
      <c r="H51" s="42">
        <v>-1.3043478260869481</v>
      </c>
      <c r="I51" s="58">
        <v>1155302</v>
      </c>
      <c r="J51" s="59">
        <v>2627179.16</v>
      </c>
      <c r="K51" s="45">
        <v>-0.33235294117647052</v>
      </c>
      <c r="L51" s="46"/>
      <c r="V51" s="7" t="str">
        <f t="shared" si="2"/>
        <v>HONYFLOUR</v>
      </c>
      <c r="W51" s="51">
        <f t="shared" si="3"/>
        <v>-1.3043478260869481</v>
      </c>
      <c r="X51" s="51">
        <f t="shared" si="4"/>
        <v>-0.33235294117647052</v>
      </c>
      <c r="Y51" s="52">
        <f t="shared" si="5"/>
        <v>1155302</v>
      </c>
      <c r="Z51" s="52">
        <f t="shared" si="6"/>
        <v>2627179.16</v>
      </c>
      <c r="AA51" s="53">
        <f>IFERROR(RANK(W51,$W$9:$W$243,1)+COUNTIF(W51:W$243,W51)-1,"")</f>
        <v>17</v>
      </c>
      <c r="AB51" s="54">
        <f>IFERROR(RANK(X51,$X$9:$X$243,1)+COUNTIF(X51:X$243,X51)-1,"")</f>
        <v>7</v>
      </c>
      <c r="AC51" s="53">
        <f>IFERROR(RANK(Y51,$Y$9:$Y$243,1)+COUNTIF(Y51:Y$243,Y51)-1,"")</f>
        <v>85</v>
      </c>
      <c r="AD51" s="53">
        <f>IFERROR(RANK(Z51,$Z$9:$Z$243,1)+COUNTIF(Z51:Z$243,Z51)-1,"")</f>
        <v>74</v>
      </c>
    </row>
    <row r="52" spans="2:30" x14ac:dyDescent="0.25">
      <c r="B52" s="56" t="s">
        <v>76</v>
      </c>
      <c r="C52" s="40">
        <v>1.2</v>
      </c>
      <c r="D52" s="57">
        <v>1.1399999999999999</v>
      </c>
      <c r="E52" s="57">
        <v>1.08</v>
      </c>
      <c r="F52" s="41">
        <v>1.1399999999999999</v>
      </c>
      <c r="G52" s="42">
        <v>-6.0000000000000053E-2</v>
      </c>
      <c r="H52" s="42">
        <v>-5.0000000000000044</v>
      </c>
      <c r="I52" s="58">
        <v>2764296</v>
      </c>
      <c r="J52" s="59">
        <v>3000739.68</v>
      </c>
      <c r="K52" s="45">
        <v>-6.5573770491803351E-2</v>
      </c>
      <c r="L52" s="46"/>
      <c r="V52" s="7" t="str">
        <f t="shared" si="2"/>
        <v>IKEJAHOTEL</v>
      </c>
      <c r="W52" s="51">
        <f t="shared" si="3"/>
        <v>-5.0000000000000044</v>
      </c>
      <c r="X52" s="51">
        <f t="shared" si="4"/>
        <v>-6.5573770491803351E-2</v>
      </c>
      <c r="Y52" s="52">
        <f t="shared" si="5"/>
        <v>2764296</v>
      </c>
      <c r="Z52" s="52">
        <f t="shared" si="6"/>
        <v>3000739.68</v>
      </c>
      <c r="AA52" s="53">
        <f>IFERROR(RANK(W52,$W$9:$W$243,1)+COUNTIF(W52:W$243,W52)-1,"")</f>
        <v>8</v>
      </c>
      <c r="AB52" s="54">
        <f>IFERROR(RANK(X52,$X$9:$X$243,1)+COUNTIF(X52:X$243,X52)-1,"")</f>
        <v>47</v>
      </c>
      <c r="AC52" s="53">
        <f>IFERROR(RANK(Y52,$Y$9:$Y$243,1)+COUNTIF(Y52:Y$243,Y52)-1,"")</f>
        <v>97</v>
      </c>
      <c r="AD52" s="53">
        <f>IFERROR(RANK(Z52,$Z$9:$Z$243,1)+COUNTIF(Z52:Z$243,Z52)-1,"")</f>
        <v>75</v>
      </c>
    </row>
    <row r="53" spans="2:30" x14ac:dyDescent="0.25">
      <c r="B53" s="56" t="s">
        <v>77</v>
      </c>
      <c r="C53" s="40">
        <v>7.4</v>
      </c>
      <c r="D53" s="57">
        <v>7.4</v>
      </c>
      <c r="E53" s="57">
        <v>7.4</v>
      </c>
      <c r="F53" s="41">
        <v>7.4</v>
      </c>
      <c r="G53" s="42">
        <v>0</v>
      </c>
      <c r="H53" s="42">
        <v>0</v>
      </c>
      <c r="I53" s="58">
        <v>10050</v>
      </c>
      <c r="J53" s="59">
        <v>67365</v>
      </c>
      <c r="K53" s="45">
        <v>-0.21693121693121686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-0.21693121693121686</v>
      </c>
      <c r="Y53" s="52">
        <f t="shared" si="5"/>
        <v>10050</v>
      </c>
      <c r="Z53" s="52">
        <f t="shared" si="6"/>
        <v>67365</v>
      </c>
      <c r="AA53" s="53">
        <f>IFERROR(RANK(W53,$W$9:$W$243,1)+COUNTIF(W53:W$243,W53)-1,"")</f>
        <v>67</v>
      </c>
      <c r="AB53" s="54">
        <f>IFERROR(RANK(X53,$X$9:$X$243,1)+COUNTIF(X53:X$243,X53)-1,"")</f>
        <v>18</v>
      </c>
      <c r="AC53" s="53">
        <f>IFERROR(RANK(Y53,$Y$9:$Y$243,1)+COUNTIF(Y53:Y$243,Y53)-1,"")</f>
        <v>24</v>
      </c>
      <c r="AD53" s="53">
        <f>IFERROR(RANK(Z53,$Z$9:$Z$243,1)+COUNTIF(Z53:Z$243,Z53)-1,"")</f>
        <v>28</v>
      </c>
    </row>
    <row r="54" spans="2:30" x14ac:dyDescent="0.25">
      <c r="B54" s="56" t="s">
        <v>78</v>
      </c>
      <c r="C54" s="40">
        <v>5.0999999999999996</v>
      </c>
      <c r="D54" s="57">
        <v>5.05</v>
      </c>
      <c r="E54" s="57">
        <v>5</v>
      </c>
      <c r="F54" s="41">
        <v>5</v>
      </c>
      <c r="G54" s="42">
        <v>-9.9999999999999645E-2</v>
      </c>
      <c r="H54" s="42">
        <v>-1.9607843137254832</v>
      </c>
      <c r="I54" s="58">
        <v>1719194</v>
      </c>
      <c r="J54" s="59">
        <v>8651365</v>
      </c>
      <c r="K54" s="45">
        <v>1.0101010101010166E-2</v>
      </c>
      <c r="L54" s="46"/>
      <c r="V54" s="7" t="str">
        <f t="shared" si="2"/>
        <v>INTBREW</v>
      </c>
      <c r="W54" s="51">
        <f t="shared" si="3"/>
        <v>-1.9607843137254832</v>
      </c>
      <c r="X54" s="51">
        <f t="shared" si="4"/>
        <v>1.0101010101010166E-2</v>
      </c>
      <c r="Y54" s="52">
        <f t="shared" si="5"/>
        <v>1719194</v>
      </c>
      <c r="Z54" s="52">
        <f t="shared" si="6"/>
        <v>8651365</v>
      </c>
      <c r="AA54" s="53">
        <f>IFERROR(RANK(W54,$W$9:$W$243,1)+COUNTIF(W54:W$243,W54)-1,"")</f>
        <v>12</v>
      </c>
      <c r="AB54" s="54">
        <f>IFERROR(RANK(X54,$X$9:$X$243,1)+COUNTIF(X54:X$243,X54)-1,"")</f>
        <v>61</v>
      </c>
      <c r="AC54" s="53">
        <f>IFERROR(RANK(Y54,$Y$9:$Y$243,1)+COUNTIF(Y54:Y$243,Y54)-1,"")</f>
        <v>91</v>
      </c>
      <c r="AD54" s="53">
        <f>IFERROR(RANK(Z54,$Z$9:$Z$243,1)+COUNTIF(Z54:Z$243,Z54)-1,"")</f>
        <v>87</v>
      </c>
    </row>
    <row r="55" spans="2:30" x14ac:dyDescent="0.25">
      <c r="B55" s="56" t="s">
        <v>79</v>
      </c>
      <c r="C55" s="40">
        <v>0.74</v>
      </c>
      <c r="D55" s="57">
        <v>0.79</v>
      </c>
      <c r="E55" s="57">
        <v>0.76</v>
      </c>
      <c r="F55" s="41">
        <v>0.76</v>
      </c>
      <c r="G55" s="42">
        <v>2.0000000000000018E-2</v>
      </c>
      <c r="H55" s="42">
        <v>2.7027027027027053</v>
      </c>
      <c r="I55" s="58">
        <v>2550448</v>
      </c>
      <c r="J55" s="59">
        <v>1953242.51</v>
      </c>
      <c r="K55" s="45">
        <v>0.35714285714285698</v>
      </c>
      <c r="L55" s="46"/>
      <c r="V55" s="7" t="str">
        <f t="shared" si="2"/>
        <v>JAIZBANK</v>
      </c>
      <c r="W55" s="51">
        <f t="shared" si="3"/>
        <v>2.7027027027027053</v>
      </c>
      <c r="X55" s="51">
        <f t="shared" si="4"/>
        <v>0.35714285714285698</v>
      </c>
      <c r="Y55" s="52">
        <f t="shared" si="5"/>
        <v>2550448</v>
      </c>
      <c r="Z55" s="52">
        <f t="shared" si="6"/>
        <v>1953242.51</v>
      </c>
      <c r="AA55" s="53">
        <f>IFERROR(RANK(W55,$W$9:$W$243,1)+COUNTIF(W55:W$243,W55)-1,"")</f>
        <v>102</v>
      </c>
      <c r="AB55" s="54">
        <f>IFERROR(RANK(X55,$X$9:$X$243,1)+COUNTIF(X55:X$243,X55)-1,"")</f>
        <v>87</v>
      </c>
      <c r="AC55" s="53">
        <f>IFERROR(RANK(Y55,$Y$9:$Y$243,1)+COUNTIF(Y55:Y$243,Y55)-1,"")</f>
        <v>96</v>
      </c>
      <c r="AD55" s="53">
        <f>IFERROR(RANK(Z55,$Z$9:$Z$243,1)+COUNTIF(Z55:Z$243,Z55)-1,"")</f>
        <v>69</v>
      </c>
    </row>
    <row r="56" spans="2:30" x14ac:dyDescent="0.25">
      <c r="B56" s="56" t="s">
        <v>80</v>
      </c>
      <c r="C56" s="40">
        <v>0.3</v>
      </c>
      <c r="D56" s="57">
        <v>0.27</v>
      </c>
      <c r="E56" s="57">
        <v>0.27</v>
      </c>
      <c r="F56" s="41">
        <v>0.27</v>
      </c>
      <c r="G56" s="42">
        <v>-2.9999999999999971E-2</v>
      </c>
      <c r="H56" s="42">
        <v>-9.9999999999999911</v>
      </c>
      <c r="I56" s="58">
        <v>2301656</v>
      </c>
      <c r="J56" s="59">
        <v>626316.46</v>
      </c>
      <c r="K56" s="45">
        <v>-0.30769230769230771</v>
      </c>
      <c r="L56" s="46"/>
      <c r="V56" s="7" t="str">
        <f t="shared" si="2"/>
        <v>JAPAULGOLD</v>
      </c>
      <c r="W56" s="51">
        <f t="shared" si="3"/>
        <v>-9.9999999999999911</v>
      </c>
      <c r="X56" s="51">
        <f t="shared" si="4"/>
        <v>-0.30769230769230771</v>
      </c>
      <c r="Y56" s="52">
        <f t="shared" si="5"/>
        <v>2301656</v>
      </c>
      <c r="Z56" s="52">
        <f t="shared" si="6"/>
        <v>626316.46</v>
      </c>
      <c r="AA56" s="53">
        <f>IFERROR(RANK(W56,$W$9:$W$243,1)+COUNTIF(W56:W$243,W56)-1,"")</f>
        <v>1</v>
      </c>
      <c r="AB56" s="54">
        <f>IFERROR(RANK(X56,$X$9:$X$243,1)+COUNTIF(X56:X$243,X56)-1,"")</f>
        <v>9</v>
      </c>
      <c r="AC56" s="53">
        <f>IFERROR(RANK(Y56,$Y$9:$Y$243,1)+COUNTIF(Y56:Y$243,Y56)-1,"")</f>
        <v>93</v>
      </c>
      <c r="AD56" s="53">
        <f>IFERROR(RANK(Z56,$Z$9:$Z$243,1)+COUNTIF(Z56:Z$243,Z56)-1,"")</f>
        <v>52</v>
      </c>
    </row>
    <row r="57" spans="2:30" x14ac:dyDescent="0.25">
      <c r="B57" s="56" t="s">
        <v>81</v>
      </c>
      <c r="C57" s="40">
        <v>25.9</v>
      </c>
      <c r="D57" s="57">
        <v>25.9</v>
      </c>
      <c r="E57" s="57">
        <v>25.9</v>
      </c>
      <c r="F57" s="41">
        <v>25.9</v>
      </c>
      <c r="G57" s="42">
        <v>0</v>
      </c>
      <c r="H57" s="42">
        <v>0</v>
      </c>
      <c r="I57" s="58">
        <v>207804</v>
      </c>
      <c r="J57" s="59">
        <v>4900482.3499999996</v>
      </c>
      <c r="K57" s="45">
        <v>0.15883668903803128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0.15883668903803128</v>
      </c>
      <c r="Y57" s="52">
        <f t="shared" si="5"/>
        <v>207804</v>
      </c>
      <c r="Z57" s="52">
        <f t="shared" si="6"/>
        <v>4900482.3499999996</v>
      </c>
      <c r="AA57" s="53">
        <f>IFERROR(RANK(W57,$W$9:$W$243,1)+COUNTIF(W57:W$243,W57)-1,"")</f>
        <v>66</v>
      </c>
      <c r="AB57" s="54">
        <f>IFERROR(RANK(X57,$X$9:$X$243,1)+COUNTIF(X57:X$243,X57)-1,"")</f>
        <v>75</v>
      </c>
      <c r="AC57" s="53">
        <f>IFERROR(RANK(Y57,$Y$9:$Y$243,1)+COUNTIF(Y57:Y$243,Y57)-1,"")</f>
        <v>58</v>
      </c>
      <c r="AD57" s="53">
        <f>IFERROR(RANK(Z57,$Z$9:$Z$243,1)+COUNTIF(Z57:Z$243,Z57)-1,"")</f>
        <v>82</v>
      </c>
    </row>
    <row r="58" spans="2:30" x14ac:dyDescent="0.25">
      <c r="B58" s="56" t="s">
        <v>82</v>
      </c>
      <c r="C58" s="40">
        <v>0.9</v>
      </c>
      <c r="D58" s="57">
        <v>0.91</v>
      </c>
      <c r="E58" s="57">
        <v>0.9</v>
      </c>
      <c r="F58" s="41">
        <v>0.9</v>
      </c>
      <c r="G58" s="42">
        <v>0</v>
      </c>
      <c r="H58" s="42">
        <v>0</v>
      </c>
      <c r="I58" s="58">
        <v>2507388</v>
      </c>
      <c r="J58" s="59">
        <v>2265964.31</v>
      </c>
      <c r="K58" s="45">
        <v>-0.1428571428571429</v>
      </c>
      <c r="L58" s="46"/>
      <c r="V58" s="7" t="str">
        <f t="shared" si="2"/>
        <v>LASACO</v>
      </c>
      <c r="W58" s="51">
        <f t="shared" si="3"/>
        <v>0</v>
      </c>
      <c r="X58" s="51">
        <f t="shared" si="4"/>
        <v>-0.1428571428571429</v>
      </c>
      <c r="Y58" s="52">
        <f t="shared" si="5"/>
        <v>2507388</v>
      </c>
      <c r="Z58" s="52">
        <f t="shared" si="6"/>
        <v>2265964.31</v>
      </c>
      <c r="AA58" s="53">
        <f>IFERROR(RANK(W58,$W$9:$W$243,1)+COUNTIF(W58:W$243,W58)-1,"")</f>
        <v>65</v>
      </c>
      <c r="AB58" s="54">
        <f>IFERROR(RANK(X58,$X$9:$X$243,1)+COUNTIF(X58:X$243,X58)-1,"")</f>
        <v>32</v>
      </c>
      <c r="AC58" s="53">
        <f>IFERROR(RANK(Y58,$Y$9:$Y$243,1)+COUNTIF(Y58:Y$243,Y58)-1,"")</f>
        <v>95</v>
      </c>
      <c r="AD58" s="53">
        <f>IFERROR(RANK(Z58,$Z$9:$Z$243,1)+COUNTIF(Z58:Z$243,Z58)-1,"")</f>
        <v>70</v>
      </c>
    </row>
    <row r="59" spans="2:30" x14ac:dyDescent="0.25">
      <c r="B59" s="56" t="s">
        <v>83</v>
      </c>
      <c r="C59" s="40">
        <v>1.86</v>
      </c>
      <c r="D59" s="57">
        <v>1.86</v>
      </c>
      <c r="E59" s="57">
        <v>1.86</v>
      </c>
      <c r="F59" s="41">
        <v>1.86</v>
      </c>
      <c r="G59" s="42">
        <v>0</v>
      </c>
      <c r="H59" s="42">
        <v>0</v>
      </c>
      <c r="I59" s="58">
        <v>151500</v>
      </c>
      <c r="J59" s="59">
        <v>262560</v>
      </c>
      <c r="K59" s="45">
        <v>0.58974358974358987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0.58974358974358987</v>
      </c>
      <c r="Y59" s="52">
        <f t="shared" si="5"/>
        <v>151500</v>
      </c>
      <c r="Z59" s="52">
        <f t="shared" si="6"/>
        <v>262560</v>
      </c>
      <c r="AA59" s="53">
        <f>IFERROR(RANK(W59,$W$9:$W$243,1)+COUNTIF(W59:W$243,W59)-1,"")</f>
        <v>64</v>
      </c>
      <c r="AB59" s="54">
        <f>IFERROR(RANK(X59,$X$9:$X$243,1)+COUNTIF(X59:X$243,X59)-1,"")</f>
        <v>95</v>
      </c>
      <c r="AC59" s="53">
        <f>IFERROR(RANK(Y59,$Y$9:$Y$243,1)+COUNTIF(Y59:Y$243,Y59)-1,"")</f>
        <v>51</v>
      </c>
      <c r="AD59" s="53">
        <f>IFERROR(RANK(Z59,$Z$9:$Z$243,1)+COUNTIF(Z59:Z$243,Z59)-1,"")</f>
        <v>43</v>
      </c>
    </row>
    <row r="60" spans="2:30" x14ac:dyDescent="0.25">
      <c r="B60" s="56" t="s">
        <v>84</v>
      </c>
      <c r="C60" s="40">
        <v>0.47</v>
      </c>
      <c r="D60" s="57">
        <v>0.47</v>
      </c>
      <c r="E60" s="57">
        <v>0.47</v>
      </c>
      <c r="F60" s="41">
        <v>0.47</v>
      </c>
      <c r="G60" s="42">
        <v>0</v>
      </c>
      <c r="H60" s="42">
        <v>0</v>
      </c>
      <c r="I60" s="58">
        <v>13901</v>
      </c>
      <c r="J60" s="59">
        <v>5977.43</v>
      </c>
      <c r="K60" s="45">
        <v>-7.8431372549019662E-2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-7.8431372549019662E-2</v>
      </c>
      <c r="Y60" s="52">
        <f t="shared" si="5"/>
        <v>13901</v>
      </c>
      <c r="Z60" s="52">
        <f t="shared" si="6"/>
        <v>5977.43</v>
      </c>
      <c r="AA60" s="53">
        <f>IFERROR(RANK(W60,$W$9:$W$243,1)+COUNTIF(W60:W$243,W60)-1,"")</f>
        <v>63</v>
      </c>
      <c r="AB60" s="54">
        <f>IFERROR(RANK(X60,$X$9:$X$243,1)+COUNTIF(X60:X$243,X60)-1,"")</f>
        <v>44</v>
      </c>
      <c r="AC60" s="53">
        <f>IFERROR(RANK(Y60,$Y$9:$Y$243,1)+COUNTIF(Y60:Y$243,Y60)-1,"")</f>
        <v>29</v>
      </c>
      <c r="AD60" s="53">
        <f>IFERROR(RANK(Z60,$Z$9:$Z$243,1)+COUNTIF(Z60:Z$243,Z60)-1,"")</f>
        <v>13</v>
      </c>
    </row>
    <row r="61" spans="2:30" x14ac:dyDescent="0.25">
      <c r="B61" s="56" t="s">
        <v>85</v>
      </c>
      <c r="C61" s="40">
        <v>1.02</v>
      </c>
      <c r="D61" s="57">
        <v>1.02</v>
      </c>
      <c r="E61" s="57">
        <v>1.02</v>
      </c>
      <c r="F61" s="41">
        <v>1.02</v>
      </c>
      <c r="G61" s="42">
        <v>0</v>
      </c>
      <c r="H61" s="42">
        <v>0</v>
      </c>
      <c r="I61" s="58">
        <v>1410539</v>
      </c>
      <c r="J61" s="59">
        <v>1425174.66</v>
      </c>
      <c r="K61" s="45">
        <v>-0.52558139534883719</v>
      </c>
      <c r="L61" s="46"/>
      <c r="V61" s="7" t="str">
        <f t="shared" si="2"/>
        <v>LIVESTOCK</v>
      </c>
      <c r="W61" s="51">
        <f t="shared" si="3"/>
        <v>0</v>
      </c>
      <c r="X61" s="51">
        <f t="shared" si="4"/>
        <v>-0.52558139534883719</v>
      </c>
      <c r="Y61" s="52">
        <f t="shared" si="5"/>
        <v>1410539</v>
      </c>
      <c r="Z61" s="52">
        <f t="shared" si="6"/>
        <v>1425174.66</v>
      </c>
      <c r="AA61" s="53">
        <f>IFERROR(RANK(W61,$W$9:$W$243,1)+COUNTIF(W61:W$243,W61)-1,"")</f>
        <v>62</v>
      </c>
      <c r="AB61" s="54">
        <f>IFERROR(RANK(X61,$X$9:$X$243,1)+COUNTIF(X61:X$243,X61)-1,"")</f>
        <v>1</v>
      </c>
      <c r="AC61" s="53">
        <f>IFERROR(RANK(Y61,$Y$9:$Y$243,1)+COUNTIF(Y61:Y$243,Y61)-1,"")</f>
        <v>87</v>
      </c>
      <c r="AD61" s="53">
        <f>IFERROR(RANK(Z61,$Z$9:$Z$243,1)+COUNTIF(Z61:Z$243,Z61)-1,"")</f>
        <v>64</v>
      </c>
    </row>
    <row r="62" spans="2:30" x14ac:dyDescent="0.25">
      <c r="B62" s="56" t="s">
        <v>86</v>
      </c>
      <c r="C62" s="40">
        <v>1.67</v>
      </c>
      <c r="D62" s="57">
        <v>1.67</v>
      </c>
      <c r="E62" s="57">
        <v>1.67</v>
      </c>
      <c r="F62" s="41">
        <v>1.67</v>
      </c>
      <c r="G62" s="42">
        <v>0</v>
      </c>
      <c r="H62" s="42">
        <v>0</v>
      </c>
      <c r="I62" s="58">
        <v>163153</v>
      </c>
      <c r="J62" s="59">
        <v>264720.2</v>
      </c>
      <c r="K62" s="45">
        <v>-0.28017241379310343</v>
      </c>
      <c r="L62" s="46"/>
      <c r="V62" s="7" t="str">
        <f t="shared" si="2"/>
        <v>MANSARD</v>
      </c>
      <c r="W62" s="51">
        <f t="shared" si="3"/>
        <v>0</v>
      </c>
      <c r="X62" s="51">
        <f t="shared" si="4"/>
        <v>-0.28017241379310343</v>
      </c>
      <c r="Y62" s="52">
        <f t="shared" si="5"/>
        <v>163153</v>
      </c>
      <c r="Z62" s="52">
        <f t="shared" si="6"/>
        <v>264720.2</v>
      </c>
      <c r="AA62" s="53">
        <f>IFERROR(RANK(W62,$W$9:$W$243,1)+COUNTIF(W62:W$243,W62)-1,"")</f>
        <v>61</v>
      </c>
      <c r="AB62" s="54">
        <f>IFERROR(RANK(X62,$X$9:$X$243,1)+COUNTIF(X62:X$243,X62)-1,"")</f>
        <v>14</v>
      </c>
      <c r="AC62" s="53">
        <f>IFERROR(RANK(Y62,$Y$9:$Y$243,1)+COUNTIF(Y62:Y$243,Y62)-1,"")</f>
        <v>54</v>
      </c>
      <c r="AD62" s="53">
        <f>IFERROR(RANK(Z62,$Z$9:$Z$243,1)+COUNTIF(Z62:Z$243,Z62)-1,"")</f>
        <v>44</v>
      </c>
    </row>
    <row r="63" spans="2:30" x14ac:dyDescent="0.25">
      <c r="B63" s="56" t="s">
        <v>87</v>
      </c>
      <c r="C63" s="40">
        <v>3.5</v>
      </c>
      <c r="D63" s="57">
        <v>3.5</v>
      </c>
      <c r="E63" s="57">
        <v>3.5</v>
      </c>
      <c r="F63" s="41">
        <v>3.5</v>
      </c>
      <c r="G63" s="42">
        <v>0</v>
      </c>
      <c r="H63" s="42">
        <v>0</v>
      </c>
      <c r="I63" s="58">
        <v>144423</v>
      </c>
      <c r="J63" s="59">
        <v>487722.86</v>
      </c>
      <c r="K63" s="45">
        <v>-0.12935323383084563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-0.12935323383084563</v>
      </c>
      <c r="Y63" s="52">
        <f t="shared" si="5"/>
        <v>144423</v>
      </c>
      <c r="Z63" s="52">
        <f t="shared" si="6"/>
        <v>487722.86</v>
      </c>
      <c r="AA63" s="53">
        <f>IFERROR(RANK(W63,$W$9:$W$243,1)+COUNTIF(W63:W$243,W63)-1,"")</f>
        <v>60</v>
      </c>
      <c r="AB63" s="54">
        <f>IFERROR(RANK(X63,$X$9:$X$243,1)+COUNTIF(X63:X$243,X63)-1,"")</f>
        <v>36</v>
      </c>
      <c r="AC63" s="53">
        <f>IFERROR(RANK(Y63,$Y$9:$Y$243,1)+COUNTIF(Y63:Y$243,Y63)-1,"")</f>
        <v>49</v>
      </c>
      <c r="AD63" s="53">
        <f>IFERROR(RANK(Z63,$Z$9:$Z$243,1)+COUNTIF(Z63:Z$243,Z63)-1,"")</f>
        <v>48</v>
      </c>
    </row>
    <row r="64" spans="2:30" x14ac:dyDescent="0.25">
      <c r="B64" s="56" t="s">
        <v>88</v>
      </c>
      <c r="C64" s="40">
        <v>0.28000000000000003</v>
      </c>
      <c r="D64" s="57">
        <v>0.28999999999999998</v>
      </c>
      <c r="E64" s="57">
        <v>0.28000000000000003</v>
      </c>
      <c r="F64" s="41">
        <v>0.28000000000000003</v>
      </c>
      <c r="G64" s="42">
        <v>0</v>
      </c>
      <c r="H64" s="42">
        <v>0</v>
      </c>
      <c r="I64" s="58">
        <v>3692420</v>
      </c>
      <c r="J64" s="59">
        <v>1034264.09</v>
      </c>
      <c r="K64" s="45">
        <v>-0.15151515151515149</v>
      </c>
      <c r="L64" s="46"/>
      <c r="V64" s="7" t="str">
        <f t="shared" si="2"/>
        <v>MBENEFIT</v>
      </c>
      <c r="W64" s="51">
        <f t="shared" si="3"/>
        <v>0</v>
      </c>
      <c r="X64" s="51">
        <f t="shared" si="4"/>
        <v>-0.15151515151515149</v>
      </c>
      <c r="Y64" s="52">
        <f t="shared" si="5"/>
        <v>3692420</v>
      </c>
      <c r="Z64" s="52">
        <f t="shared" si="6"/>
        <v>1034264.09</v>
      </c>
      <c r="AA64" s="53">
        <f>IFERROR(RANK(W64,$W$9:$W$243,1)+COUNTIF(W64:W$243,W64)-1,"")</f>
        <v>59</v>
      </c>
      <c r="AB64" s="54">
        <f>IFERROR(RANK(X64,$X$9:$X$243,1)+COUNTIF(X64:X$243,X64)-1,"")</f>
        <v>31</v>
      </c>
      <c r="AC64" s="53">
        <f>IFERROR(RANK(Y64,$Y$9:$Y$243,1)+COUNTIF(Y64:Y$243,Y64)-1,"")</f>
        <v>99</v>
      </c>
      <c r="AD64" s="53">
        <f>IFERROR(RANK(Z64,$Z$9:$Z$243,1)+COUNTIF(Z64:Z$243,Z64)-1,"")</f>
        <v>56</v>
      </c>
    </row>
    <row r="65" spans="2:30" x14ac:dyDescent="0.25">
      <c r="B65" s="56" t="s">
        <v>89</v>
      </c>
      <c r="C65" s="40">
        <v>0.62</v>
      </c>
      <c r="D65" s="57">
        <v>0.62</v>
      </c>
      <c r="E65" s="57">
        <v>0.62</v>
      </c>
      <c r="F65" s="41">
        <v>0.62</v>
      </c>
      <c r="G65" s="42">
        <v>0</v>
      </c>
      <c r="H65" s="42">
        <v>0</v>
      </c>
      <c r="I65" s="58">
        <v>80000</v>
      </c>
      <c r="J65" s="59">
        <v>44814.1</v>
      </c>
      <c r="K65" s="45">
        <v>-0.19480519480519487</v>
      </c>
      <c r="L65" s="46"/>
      <c r="V65" s="7" t="str">
        <f t="shared" si="2"/>
        <v>MCNICHOLS</v>
      </c>
      <c r="W65" s="51">
        <f t="shared" si="3"/>
        <v>0</v>
      </c>
      <c r="X65" s="51">
        <f t="shared" si="4"/>
        <v>-0.19480519480519487</v>
      </c>
      <c r="Y65" s="52">
        <f t="shared" si="5"/>
        <v>80000</v>
      </c>
      <c r="Z65" s="52">
        <f t="shared" si="6"/>
        <v>44814.1</v>
      </c>
      <c r="AA65" s="53">
        <f>IFERROR(RANK(W65,$W$9:$W$243,1)+COUNTIF(W65:W$243,W65)-1,"")</f>
        <v>58</v>
      </c>
      <c r="AB65" s="54">
        <f>IFERROR(RANK(X65,$X$9:$X$243,1)+COUNTIF(X65:X$243,X65)-1,"")</f>
        <v>22</v>
      </c>
      <c r="AC65" s="53">
        <f>IFERROR(RANK(Y65,$Y$9:$Y$243,1)+COUNTIF(Y65:Y$243,Y65)-1,"")</f>
        <v>42</v>
      </c>
      <c r="AD65" s="53">
        <f>IFERROR(RANK(Z65,$Z$9:$Z$243,1)+COUNTIF(Z65:Z$243,Z65)-1,"")</f>
        <v>21</v>
      </c>
    </row>
    <row r="66" spans="2:30" x14ac:dyDescent="0.25">
      <c r="B66" s="56" t="s">
        <v>90</v>
      </c>
      <c r="C66" s="40">
        <v>2.27</v>
      </c>
      <c r="D66" s="57">
        <v>2.27</v>
      </c>
      <c r="E66" s="57">
        <v>2.27</v>
      </c>
      <c r="F66" s="41">
        <v>2.27</v>
      </c>
      <c r="G66" s="42">
        <v>0</v>
      </c>
      <c r="H66" s="42">
        <v>0</v>
      </c>
      <c r="I66" s="58">
        <v>60184</v>
      </c>
      <c r="J66" s="59">
        <v>123378.2</v>
      </c>
      <c r="K66" s="45">
        <v>3.9347826086956523</v>
      </c>
      <c r="L66" s="46"/>
      <c r="V66" s="7" t="str">
        <f t="shared" si="2"/>
        <v>MEYER</v>
      </c>
      <c r="W66" s="51">
        <f t="shared" si="3"/>
        <v>0</v>
      </c>
      <c r="X66" s="51">
        <f t="shared" si="4"/>
        <v>3.9347826086956523</v>
      </c>
      <c r="Y66" s="52">
        <f t="shared" si="5"/>
        <v>60184</v>
      </c>
      <c r="Z66" s="52">
        <f t="shared" si="6"/>
        <v>123378.2</v>
      </c>
      <c r="AA66" s="53">
        <f>IFERROR(RANK(W66,$W$9:$W$243,1)+COUNTIF(W66:W$243,W66)-1,"")</f>
        <v>57</v>
      </c>
      <c r="AB66" s="54">
        <f>IFERROR(RANK(X66,$X$9:$X$243,1)+COUNTIF(X66:X$243,X66)-1,"")</f>
        <v>105</v>
      </c>
      <c r="AC66" s="53">
        <f>IFERROR(RANK(Y66,$Y$9:$Y$243,1)+COUNTIF(Y66:Y$243,Y66)-1,"")</f>
        <v>39</v>
      </c>
      <c r="AD66" s="53">
        <f>IFERROR(RANK(Z66,$Z$9:$Z$243,1)+COUNTIF(Z66:Z$243,Z66)-1,"")</f>
        <v>34</v>
      </c>
    </row>
    <row r="67" spans="2:30" x14ac:dyDescent="0.25">
      <c r="B67" s="56" t="s">
        <v>91</v>
      </c>
      <c r="C67" s="40">
        <v>2.19</v>
      </c>
      <c r="D67" s="57">
        <v>2.19</v>
      </c>
      <c r="E67" s="57">
        <v>2.19</v>
      </c>
      <c r="F67" s="41">
        <v>2.19</v>
      </c>
      <c r="G67" s="42">
        <v>0</v>
      </c>
      <c r="H67" s="42">
        <v>0</v>
      </c>
      <c r="I67" s="58">
        <v>1599</v>
      </c>
      <c r="J67" s="59">
        <v>3836.6</v>
      </c>
      <c r="K67" s="45">
        <v>0.10050251256281406</v>
      </c>
      <c r="L67" s="46"/>
      <c r="V67" s="7" t="str">
        <f t="shared" si="2"/>
        <v>MORISON</v>
      </c>
      <c r="W67" s="51">
        <f t="shared" si="3"/>
        <v>0</v>
      </c>
      <c r="X67" s="51">
        <f t="shared" si="4"/>
        <v>0.10050251256281406</v>
      </c>
      <c r="Y67" s="52">
        <f t="shared" si="5"/>
        <v>1599</v>
      </c>
      <c r="Z67" s="52">
        <f t="shared" si="6"/>
        <v>3836.6</v>
      </c>
      <c r="AA67" s="53">
        <f>IFERROR(RANK(W67,$W$9:$W$243,1)+COUNTIF(W67:W$243,W67)-1,"")</f>
        <v>56</v>
      </c>
      <c r="AB67" s="54">
        <f>IFERROR(RANK(X67,$X$9:$X$243,1)+COUNTIF(X67:X$243,X67)-1,"")</f>
        <v>74</v>
      </c>
      <c r="AC67" s="53">
        <f>IFERROR(RANK(Y67,$Y$9:$Y$243,1)+COUNTIF(Y67:Y$243,Y67)-1,"")</f>
        <v>12</v>
      </c>
      <c r="AD67" s="53">
        <f>IFERROR(RANK(Z67,$Z$9:$Z$243,1)+COUNTIF(Z67:Z$243,Z67)-1,"")</f>
        <v>12</v>
      </c>
    </row>
    <row r="68" spans="2:30" x14ac:dyDescent="0.25">
      <c r="B68" s="56" t="s">
        <v>92</v>
      </c>
      <c r="C68" s="40">
        <v>14.35</v>
      </c>
      <c r="D68" s="57">
        <v>14.35</v>
      </c>
      <c r="E68" s="57">
        <v>14.35</v>
      </c>
      <c r="F68" s="41">
        <v>14.35</v>
      </c>
      <c r="G68" s="42">
        <v>0</v>
      </c>
      <c r="H68" s="42">
        <v>0</v>
      </c>
      <c r="I68" s="58">
        <v>3791</v>
      </c>
      <c r="J68" s="59">
        <v>49525.75</v>
      </c>
      <c r="K68" s="45">
        <v>0.16194331983805665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0.16194331983805665</v>
      </c>
      <c r="Y68" s="52">
        <f t="shared" si="5"/>
        <v>3791</v>
      </c>
      <c r="Z68" s="52">
        <f t="shared" si="6"/>
        <v>49525.75</v>
      </c>
      <c r="AA68" s="53">
        <f>IFERROR(RANK(W68,$W$9:$W$243,1)+COUNTIF(W68:W$243,W68)-1,"")</f>
        <v>55</v>
      </c>
      <c r="AB68" s="54">
        <f>IFERROR(RANK(X68,$X$9:$X$243,1)+COUNTIF(X68:X$243,X68)-1,"")</f>
        <v>77</v>
      </c>
      <c r="AC68" s="53">
        <f>IFERROR(RANK(Y68,$Y$9:$Y$243,1)+COUNTIF(Y68:Y$243,Y68)-1,"")</f>
        <v>16</v>
      </c>
      <c r="AD68" s="53">
        <f>IFERROR(RANK(Z68,$Z$9:$Z$243,1)+COUNTIF(Z68:Z$243,Z68)-1,"")</f>
        <v>24</v>
      </c>
    </row>
    <row r="69" spans="2:30" x14ac:dyDescent="0.25">
      <c r="B69" s="56" t="s">
        <v>93</v>
      </c>
      <c r="C69" s="40">
        <v>200</v>
      </c>
      <c r="D69" s="57">
        <v>200</v>
      </c>
      <c r="E69" s="57">
        <v>200</v>
      </c>
      <c r="F69" s="41">
        <v>200</v>
      </c>
      <c r="G69" s="42">
        <v>0</v>
      </c>
      <c r="H69" s="42">
        <v>0</v>
      </c>
      <c r="I69" s="58">
        <v>781831</v>
      </c>
      <c r="J69" s="59">
        <v>156174746.09999999</v>
      </c>
      <c r="K69" s="45">
        <v>1.5228426395939021E-2</v>
      </c>
      <c r="L69" s="46"/>
      <c r="V69" s="7" t="str">
        <f t="shared" si="2"/>
        <v>MTNN</v>
      </c>
      <c r="W69" s="51">
        <f t="shared" si="3"/>
        <v>0</v>
      </c>
      <c r="X69" s="51">
        <f t="shared" si="4"/>
        <v>1.5228426395939021E-2</v>
      </c>
      <c r="Y69" s="52">
        <f t="shared" si="5"/>
        <v>781831</v>
      </c>
      <c r="Z69" s="52">
        <f t="shared" si="6"/>
        <v>156174746.09999999</v>
      </c>
      <c r="AA69" s="53">
        <f>IFERROR(RANK(W69,$W$9:$W$243,1)+COUNTIF(W69:W$243,W69)-1,"")</f>
        <v>54</v>
      </c>
      <c r="AB69" s="54">
        <f>IFERROR(RANK(X69,$X$9:$X$243,1)+COUNTIF(X69:X$243,X69)-1,"")</f>
        <v>63</v>
      </c>
      <c r="AC69" s="53">
        <f>IFERROR(RANK(Y69,$Y$9:$Y$243,1)+COUNTIF(Y69:Y$243,Y69)-1,"")</f>
        <v>79</v>
      </c>
      <c r="AD69" s="53">
        <f>IFERROR(RANK(Z69,$Z$9:$Z$243,1)+COUNTIF(Z69:Z$243,Z69)-1,"")</f>
        <v>104</v>
      </c>
    </row>
    <row r="70" spans="2:30" x14ac:dyDescent="0.25">
      <c r="B70" s="56" t="s">
        <v>94</v>
      </c>
      <c r="C70" s="40">
        <v>3.41</v>
      </c>
      <c r="D70" s="57">
        <v>3.41</v>
      </c>
      <c r="E70" s="57">
        <v>3.41</v>
      </c>
      <c r="F70" s="41">
        <v>3.41</v>
      </c>
      <c r="G70" s="42">
        <v>0</v>
      </c>
      <c r="H70" s="42">
        <v>0</v>
      </c>
      <c r="I70" s="58">
        <v>37722</v>
      </c>
      <c r="J70" s="59">
        <v>129410.31</v>
      </c>
      <c r="K70" s="45">
        <v>16.05</v>
      </c>
      <c r="L70" s="46"/>
      <c r="V70" s="7" t="str">
        <f t="shared" si="2"/>
        <v>MULTIVERSE</v>
      </c>
      <c r="W70" s="51">
        <f t="shared" si="3"/>
        <v>0</v>
      </c>
      <c r="X70" s="51">
        <f t="shared" si="4"/>
        <v>16.05</v>
      </c>
      <c r="Y70" s="52">
        <f t="shared" si="5"/>
        <v>37722</v>
      </c>
      <c r="Z70" s="52">
        <f t="shared" si="6"/>
        <v>129410.31</v>
      </c>
      <c r="AA70" s="53">
        <f>IFERROR(RANK(W70,$W$9:$W$243,1)+COUNTIF(W70:W$243,W70)-1,"")</f>
        <v>53</v>
      </c>
      <c r="AB70" s="54">
        <f>IFERROR(RANK(X70,$X$9:$X$243,1)+COUNTIF(X70:X$243,X70)-1,"")</f>
        <v>106</v>
      </c>
      <c r="AC70" s="53">
        <f>IFERROR(RANK(Y70,$Y$9:$Y$243,1)+COUNTIF(Y70:Y$243,Y70)-1,"")</f>
        <v>34</v>
      </c>
      <c r="AD70" s="53">
        <f>IFERROR(RANK(Z70,$Z$9:$Z$243,1)+COUNTIF(Z70:Z$243,Z70)-1,"")</f>
        <v>36</v>
      </c>
    </row>
    <row r="71" spans="2:30" x14ac:dyDescent="0.25">
      <c r="B71" s="56" t="s">
        <v>95</v>
      </c>
      <c r="C71" s="40">
        <v>5.75</v>
      </c>
      <c r="D71" s="57">
        <v>5.5</v>
      </c>
      <c r="E71" s="57">
        <v>5.4</v>
      </c>
      <c r="F71" s="41">
        <v>5.4</v>
      </c>
      <c r="G71" s="42">
        <v>-0.34999999999999964</v>
      </c>
      <c r="H71" s="42">
        <v>-6.0869565217391246</v>
      </c>
      <c r="I71" s="58">
        <v>731038</v>
      </c>
      <c r="J71" s="59">
        <v>3978558.2</v>
      </c>
      <c r="K71" s="45">
        <v>0.44385026737967914</v>
      </c>
      <c r="L71" s="46"/>
      <c r="V71" s="7" t="str">
        <f t="shared" si="2"/>
        <v>NAHCO</v>
      </c>
      <c r="W71" s="51">
        <f t="shared" si="3"/>
        <v>-6.0869565217391246</v>
      </c>
      <c r="X71" s="51">
        <f t="shared" si="4"/>
        <v>0.44385026737967914</v>
      </c>
      <c r="Y71" s="52">
        <f t="shared" si="5"/>
        <v>731038</v>
      </c>
      <c r="Z71" s="52">
        <f t="shared" si="6"/>
        <v>3978558.2</v>
      </c>
      <c r="AA71" s="53">
        <f>IFERROR(RANK(W71,$W$9:$W$243,1)+COUNTIF(W71:W$243,W71)-1,"")</f>
        <v>7</v>
      </c>
      <c r="AB71" s="54">
        <f>IFERROR(RANK(X71,$X$9:$X$243,1)+COUNTIF(X71:X$243,X71)-1,"")</f>
        <v>89</v>
      </c>
      <c r="AC71" s="53">
        <f>IFERROR(RANK(Y71,$Y$9:$Y$243,1)+COUNTIF(Y71:Y$243,Y71)-1,"")</f>
        <v>78</v>
      </c>
      <c r="AD71" s="53">
        <f>IFERROR(RANK(Z71,$Z$9:$Z$243,1)+COUNTIF(Z71:Z$243,Z71)-1,"")</f>
        <v>81</v>
      </c>
    </row>
    <row r="72" spans="2:30" x14ac:dyDescent="0.25">
      <c r="B72" s="56" t="s">
        <v>96</v>
      </c>
      <c r="C72" s="40">
        <v>11</v>
      </c>
      <c r="D72" s="57">
        <v>11</v>
      </c>
      <c r="E72" s="57">
        <v>11</v>
      </c>
      <c r="F72" s="41">
        <v>11</v>
      </c>
      <c r="G72" s="42">
        <v>0</v>
      </c>
      <c r="H72" s="42">
        <v>0</v>
      </c>
      <c r="I72" s="58">
        <v>6080</v>
      </c>
      <c r="J72" s="59">
        <v>63883.4</v>
      </c>
      <c r="K72" s="45">
        <v>-0.16666666666666663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-0.16666666666666663</v>
      </c>
      <c r="Y72" s="52">
        <f t="shared" si="5"/>
        <v>6080</v>
      </c>
      <c r="Z72" s="52">
        <f t="shared" si="6"/>
        <v>63883.4</v>
      </c>
      <c r="AA72" s="53">
        <f>IFERROR(RANK(W72,$W$9:$W$243,1)+COUNTIF(W72:W$243,W72)-1,"")</f>
        <v>52</v>
      </c>
      <c r="AB72" s="54">
        <f>IFERROR(RANK(X72,$X$9:$X$243,1)+COUNTIF(X72:X$243,X72)-1,"")</f>
        <v>27</v>
      </c>
      <c r="AC72" s="53">
        <f>IFERROR(RANK(Y72,$Y$9:$Y$243,1)+COUNTIF(Y72:Y$243,Y72)-1,"")</f>
        <v>19</v>
      </c>
      <c r="AD72" s="53">
        <f>IFERROR(RANK(Z72,$Z$9:$Z$243,1)+COUNTIF(Z72:Z$243,Z72)-1,"")</f>
        <v>27</v>
      </c>
    </row>
    <row r="73" spans="2:30" x14ac:dyDescent="0.25">
      <c r="B73" s="56" t="s">
        <v>97</v>
      </c>
      <c r="C73" s="40">
        <v>48.4</v>
      </c>
      <c r="D73" s="57">
        <v>48.4</v>
      </c>
      <c r="E73" s="57">
        <v>48.4</v>
      </c>
      <c r="F73" s="41">
        <v>48.4</v>
      </c>
      <c r="G73" s="42">
        <v>0</v>
      </c>
      <c r="H73" s="42">
        <v>0</v>
      </c>
      <c r="I73" s="58">
        <v>1002300</v>
      </c>
      <c r="J73" s="59">
        <v>45153916.799999997</v>
      </c>
      <c r="K73" s="45">
        <v>-3.2000000000000028E-2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0</v>
      </c>
      <c r="X73" s="51">
        <f t="shared" ref="X73:X108" si="17">IF(ISTEXT(B73),K73,"")</f>
        <v>-3.2000000000000028E-2</v>
      </c>
      <c r="Y73" s="52">
        <f t="shared" ref="Y73:Y108" si="18">IF(ISTEXT(B73),I73,"")</f>
        <v>1002300</v>
      </c>
      <c r="Z73" s="52">
        <f t="shared" ref="Z73:Z108" si="19">IF(ISTEXT(B73),J73,"")</f>
        <v>45153916.799999997</v>
      </c>
      <c r="AA73" s="53">
        <f>IFERROR(RANK(W73,$W$9:$W$243,1)+COUNTIF(W73:W$243,W73)-1,"")</f>
        <v>51</v>
      </c>
      <c r="AB73" s="54">
        <f>IFERROR(RANK(X73,$X$9:$X$243,1)+COUNTIF(X73:X$243,X73)-1,"")</f>
        <v>54</v>
      </c>
      <c r="AC73" s="53">
        <f>IFERROR(RANK(Y73,$Y$9:$Y$243,1)+COUNTIF(Y73:Y$243,Y73)-1,"")</f>
        <v>83</v>
      </c>
      <c r="AD73" s="53">
        <f>IFERROR(RANK(Z73,$Z$9:$Z$243,1)+COUNTIF(Z73:Z$243,Z73)-1,"")</f>
        <v>101</v>
      </c>
    </row>
    <row r="74" spans="2:30" x14ac:dyDescent="0.25">
      <c r="B74" s="56" t="s">
        <v>98</v>
      </c>
      <c r="C74" s="40">
        <v>1.43</v>
      </c>
      <c r="D74" s="57">
        <v>1.43</v>
      </c>
      <c r="E74" s="57">
        <v>1.43</v>
      </c>
      <c r="F74" s="41">
        <v>1.43</v>
      </c>
      <c r="G74" s="42">
        <v>0</v>
      </c>
      <c r="H74" s="42">
        <v>0</v>
      </c>
      <c r="I74" s="58">
        <v>38391</v>
      </c>
      <c r="J74" s="59">
        <v>52045.09</v>
      </c>
      <c r="K74" s="45">
        <v>-0.18285714285714294</v>
      </c>
      <c r="L74" s="46"/>
      <c r="V74" s="7" t="str">
        <f t="shared" si="15"/>
        <v>NEIMETH</v>
      </c>
      <c r="W74" s="51">
        <f t="shared" si="16"/>
        <v>0</v>
      </c>
      <c r="X74" s="51">
        <f t="shared" si="17"/>
        <v>-0.18285714285714294</v>
      </c>
      <c r="Y74" s="52">
        <f t="shared" si="18"/>
        <v>38391</v>
      </c>
      <c r="Z74" s="52">
        <f t="shared" si="19"/>
        <v>52045.09</v>
      </c>
      <c r="AA74" s="53">
        <f>IFERROR(RANK(W74,$W$9:$W$243,1)+COUNTIF(W74:W$243,W74)-1,"")</f>
        <v>50</v>
      </c>
      <c r="AB74" s="54">
        <f>IFERROR(RANK(X74,$X$9:$X$243,1)+COUNTIF(X74:X$243,X74)-1,"")</f>
        <v>25</v>
      </c>
      <c r="AC74" s="53">
        <f>IFERROR(RANK(Y74,$Y$9:$Y$243,1)+COUNTIF(Y74:Y$243,Y74)-1,"")</f>
        <v>35</v>
      </c>
      <c r="AD74" s="53">
        <f>IFERROR(RANK(Z74,$Z$9:$Z$243,1)+COUNTIF(Z74:Z$243,Z74)-1,"")</f>
        <v>25</v>
      </c>
    </row>
    <row r="75" spans="2:30" x14ac:dyDescent="0.25">
      <c r="B75" s="56" t="s">
        <v>99</v>
      </c>
      <c r="C75" s="40">
        <v>4.91</v>
      </c>
      <c r="D75" s="57">
        <v>4.91</v>
      </c>
      <c r="E75" s="57">
        <v>4.91</v>
      </c>
      <c r="F75" s="41">
        <v>4.91</v>
      </c>
      <c r="G75" s="42">
        <v>0</v>
      </c>
      <c r="H75" s="42">
        <v>0</v>
      </c>
      <c r="I75" s="58">
        <v>709794</v>
      </c>
      <c r="J75" s="59">
        <v>3609360.04</v>
      </c>
      <c r="K75" s="45">
        <v>9.1111111111111143E-2</v>
      </c>
      <c r="L75" s="46"/>
      <c r="V75" s="7" t="str">
        <f t="shared" si="15"/>
        <v>NEM</v>
      </c>
      <c r="W75" s="51">
        <f t="shared" si="16"/>
        <v>0</v>
      </c>
      <c r="X75" s="51">
        <f t="shared" si="17"/>
        <v>9.1111111111111143E-2</v>
      </c>
      <c r="Y75" s="52">
        <f t="shared" si="18"/>
        <v>709794</v>
      </c>
      <c r="Z75" s="52">
        <f t="shared" si="19"/>
        <v>3609360.04</v>
      </c>
      <c r="AA75" s="53">
        <f>IFERROR(RANK(W75,$W$9:$W$243,1)+COUNTIF(W75:W$243,W75)-1,"")</f>
        <v>49</v>
      </c>
      <c r="AB75" s="54">
        <f>IFERROR(RANK(X75,$X$9:$X$243,1)+COUNTIF(X75:X$243,X75)-1,"")</f>
        <v>73</v>
      </c>
      <c r="AC75" s="53">
        <f>IFERROR(RANK(Y75,$Y$9:$Y$243,1)+COUNTIF(Y75:Y$243,Y75)-1,"")</f>
        <v>77</v>
      </c>
      <c r="AD75" s="53">
        <f>IFERROR(RANK(Z75,$Z$9:$Z$243,1)+COUNTIF(Z75:Z$243,Z75)-1,"")</f>
        <v>79</v>
      </c>
    </row>
    <row r="76" spans="2:30" x14ac:dyDescent="0.25">
      <c r="B76" s="56" t="s">
        <v>100</v>
      </c>
      <c r="C76" s="40">
        <v>1350</v>
      </c>
      <c r="D76" s="57">
        <v>1350</v>
      </c>
      <c r="E76" s="57">
        <v>1350</v>
      </c>
      <c r="F76" s="41">
        <v>1350</v>
      </c>
      <c r="G76" s="42">
        <v>0</v>
      </c>
      <c r="H76" s="42">
        <v>0</v>
      </c>
      <c r="I76" s="58">
        <v>64121</v>
      </c>
      <c r="J76" s="59">
        <v>77914221.900000006</v>
      </c>
      <c r="K76" s="45">
        <v>-0.13266945069065206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-0.13266945069065206</v>
      </c>
      <c r="Y76" s="52">
        <f t="shared" si="18"/>
        <v>64121</v>
      </c>
      <c r="Z76" s="52">
        <f t="shared" si="19"/>
        <v>77914221.900000006</v>
      </c>
      <c r="AA76" s="53">
        <f>IFERROR(RANK(W76,$W$9:$W$243,1)+COUNTIF(W76:W$243,W76)-1,"")</f>
        <v>48</v>
      </c>
      <c r="AB76" s="54">
        <f>IFERROR(RANK(X76,$X$9:$X$243,1)+COUNTIF(X76:X$243,X76)-1,"")</f>
        <v>34</v>
      </c>
      <c r="AC76" s="53">
        <f>IFERROR(RANK(Y76,$Y$9:$Y$243,1)+COUNTIF(Y76:Y$243,Y76)-1,"")</f>
        <v>40</v>
      </c>
      <c r="AD76" s="53">
        <f>IFERROR(RANK(Z76,$Z$9:$Z$243,1)+COUNTIF(Z76:Z$243,Z76)-1,"")</f>
        <v>103</v>
      </c>
    </row>
    <row r="77" spans="2:30" x14ac:dyDescent="0.25">
      <c r="B77" s="56" t="s">
        <v>101</v>
      </c>
      <c r="C77" s="40">
        <v>19.8</v>
      </c>
      <c r="D77" s="57">
        <v>19.5</v>
      </c>
      <c r="E77" s="57">
        <v>19.45</v>
      </c>
      <c r="F77" s="41">
        <v>19.5</v>
      </c>
      <c r="G77" s="42">
        <v>-0.30000000000000071</v>
      </c>
      <c r="H77" s="42">
        <v>-1.5151515151515187</v>
      </c>
      <c r="I77" s="58">
        <v>1442505</v>
      </c>
      <c r="J77" s="59">
        <v>27953735.25</v>
      </c>
      <c r="K77" s="45">
        <v>-2.010050251256279E-2</v>
      </c>
      <c r="L77" s="46"/>
      <c r="V77" s="7" t="str">
        <f t="shared" si="15"/>
        <v>NGXGROUP</v>
      </c>
      <c r="W77" s="51">
        <f t="shared" si="16"/>
        <v>-1.5151515151515187</v>
      </c>
      <c r="X77" s="51">
        <f t="shared" si="17"/>
        <v>-2.010050251256279E-2</v>
      </c>
      <c r="Y77" s="52">
        <f t="shared" si="18"/>
        <v>1442505</v>
      </c>
      <c r="Z77" s="52">
        <f t="shared" si="19"/>
        <v>27953735.25</v>
      </c>
      <c r="AA77" s="53">
        <f>IFERROR(RANK(W77,$W$9:$W$243,1)+COUNTIF(W77:W$243,W77)-1,"")</f>
        <v>15</v>
      </c>
      <c r="AB77" s="54">
        <f>IFERROR(RANK(X77,$X$9:$X$243,1)+COUNTIF(X77:X$243,X77)-1,"")</f>
        <v>55</v>
      </c>
      <c r="AC77" s="53">
        <f>IFERROR(RANK(Y77,$Y$9:$Y$243,1)+COUNTIF(Y77:Y$243,Y77)-1,"")</f>
        <v>88</v>
      </c>
      <c r="AD77" s="53">
        <f>IFERROR(RANK(Z77,$Z$9:$Z$243,1)+COUNTIF(Z77:Z$243,Z77)-1,"")</f>
        <v>96</v>
      </c>
    </row>
    <row r="78" spans="2:30" x14ac:dyDescent="0.25">
      <c r="B78" s="56" t="s">
        <v>102</v>
      </c>
      <c r="C78" s="40">
        <v>7.5</v>
      </c>
      <c r="D78" s="57">
        <v>7.5</v>
      </c>
      <c r="E78" s="57">
        <v>7.5</v>
      </c>
      <c r="F78" s="41">
        <v>7.5</v>
      </c>
      <c r="G78" s="42">
        <v>0</v>
      </c>
      <c r="H78" s="42">
        <v>0</v>
      </c>
      <c r="I78" s="58">
        <v>9000</v>
      </c>
      <c r="J78" s="59">
        <v>61456</v>
      </c>
      <c r="K78" s="45">
        <v>-6.25E-2</v>
      </c>
      <c r="L78" s="46"/>
      <c r="V78" s="7" t="str">
        <f t="shared" si="15"/>
        <v>NNFM</v>
      </c>
      <c r="W78" s="51">
        <f t="shared" si="16"/>
        <v>0</v>
      </c>
      <c r="X78" s="51">
        <f t="shared" si="17"/>
        <v>-6.25E-2</v>
      </c>
      <c r="Y78" s="52">
        <f t="shared" si="18"/>
        <v>9000</v>
      </c>
      <c r="Z78" s="52">
        <f t="shared" si="19"/>
        <v>61456</v>
      </c>
      <c r="AA78" s="53">
        <f>IFERROR(RANK(W78,$W$9:$W$243,1)+COUNTIF(W78:W$243,W78)-1,"")</f>
        <v>47</v>
      </c>
      <c r="AB78" s="54">
        <f>IFERROR(RANK(X78,$X$9:$X$243,1)+COUNTIF(X78:X$243,X78)-1,"")</f>
        <v>48</v>
      </c>
      <c r="AC78" s="53">
        <f>IFERROR(RANK(Y78,$Y$9:$Y$243,1)+COUNTIF(Y78:Y$243,Y78)-1,"")</f>
        <v>23</v>
      </c>
      <c r="AD78" s="53">
        <f>IFERROR(RANK(Z78,$Z$9:$Z$243,1)+COUNTIF(Z78:Z$243,Z78)-1,"")</f>
        <v>26</v>
      </c>
    </row>
    <row r="79" spans="2:30" x14ac:dyDescent="0.25">
      <c r="B79" s="56" t="s">
        <v>103</v>
      </c>
      <c r="C79" s="40">
        <v>1.55</v>
      </c>
      <c r="D79" s="57">
        <v>1.52</v>
      </c>
      <c r="E79" s="57">
        <v>1.52</v>
      </c>
      <c r="F79" s="41">
        <v>1.52</v>
      </c>
      <c r="G79" s="42">
        <v>-3.0000000000000027E-2</v>
      </c>
      <c r="H79" s="42">
        <v>-1.9354838709677438</v>
      </c>
      <c r="I79" s="58">
        <v>175051</v>
      </c>
      <c r="J79" s="59">
        <v>277335.17</v>
      </c>
      <c r="K79" s="45">
        <v>-0.10588235294117643</v>
      </c>
      <c r="L79" s="46"/>
      <c r="V79" s="7" t="str">
        <f t="shared" si="15"/>
        <v>NPFMCRFBK</v>
      </c>
      <c r="W79" s="51">
        <f t="shared" si="16"/>
        <v>-1.9354838709677438</v>
      </c>
      <c r="X79" s="51">
        <f t="shared" si="17"/>
        <v>-0.10588235294117643</v>
      </c>
      <c r="Y79" s="52">
        <f t="shared" si="18"/>
        <v>175051</v>
      </c>
      <c r="Z79" s="52">
        <f t="shared" si="19"/>
        <v>277335.17</v>
      </c>
      <c r="AA79" s="53">
        <f>IFERROR(RANK(W79,$W$9:$W$243,1)+COUNTIF(W79:W$243,W79)-1,"")</f>
        <v>13</v>
      </c>
      <c r="AB79" s="54">
        <f>IFERROR(RANK(X79,$X$9:$X$243,1)+COUNTIF(X79:X$243,X79)-1,"")</f>
        <v>41</v>
      </c>
      <c r="AC79" s="53">
        <f>IFERROR(RANK(Y79,$Y$9:$Y$243,1)+COUNTIF(Y79:Y$243,Y79)-1,"")</f>
        <v>56</v>
      </c>
      <c r="AD79" s="53">
        <f>IFERROR(RANK(Z79,$Z$9:$Z$243,1)+COUNTIF(Z79:Z$243,Z79)-1,"")</f>
        <v>45</v>
      </c>
    </row>
    <row r="80" spans="2:30" x14ac:dyDescent="0.25">
      <c r="B80" s="56" t="s">
        <v>104</v>
      </c>
      <c r="C80" s="40">
        <v>4.8</v>
      </c>
      <c r="D80" s="57">
        <v>4.8</v>
      </c>
      <c r="E80" s="57">
        <v>4.8</v>
      </c>
      <c r="F80" s="41">
        <v>4.8</v>
      </c>
      <c r="G80" s="42">
        <v>0</v>
      </c>
      <c r="H80" s="42">
        <v>0</v>
      </c>
      <c r="I80" s="58">
        <v>1118999</v>
      </c>
      <c r="J80" s="59">
        <v>5185427.6900000004</v>
      </c>
      <c r="K80" s="45">
        <v>8.5972850678732948E-2</v>
      </c>
      <c r="L80" s="46"/>
      <c r="V80" s="7" t="str">
        <f t="shared" si="15"/>
        <v>OANDO</v>
      </c>
      <c r="W80" s="51">
        <f t="shared" si="16"/>
        <v>0</v>
      </c>
      <c r="X80" s="51">
        <f t="shared" si="17"/>
        <v>8.5972850678732948E-2</v>
      </c>
      <c r="Y80" s="52">
        <f t="shared" si="18"/>
        <v>1118999</v>
      </c>
      <c r="Z80" s="52">
        <f t="shared" si="19"/>
        <v>5185427.6900000004</v>
      </c>
      <c r="AA80" s="53">
        <f>IFERROR(RANK(W80,$W$9:$W$243,1)+COUNTIF(W80:W$243,W80)-1,"")</f>
        <v>46</v>
      </c>
      <c r="AB80" s="54">
        <f>IFERROR(RANK(X80,$X$9:$X$243,1)+COUNTIF(X80:X$243,X80)-1,"")</f>
        <v>72</v>
      </c>
      <c r="AC80" s="53">
        <f>IFERROR(RANK(Y80,$Y$9:$Y$243,1)+COUNTIF(Y80:Y$243,Y80)-1,"")</f>
        <v>84</v>
      </c>
      <c r="AD80" s="53">
        <f>IFERROR(RANK(Z80,$Z$9:$Z$243,1)+COUNTIF(Z80:Z$243,Z80)-1,"")</f>
        <v>83</v>
      </c>
    </row>
    <row r="81" spans="2:30" x14ac:dyDescent="0.25">
      <c r="B81" s="56" t="s">
        <v>105</v>
      </c>
      <c r="C81" s="40">
        <v>188.3</v>
      </c>
      <c r="D81" s="57">
        <v>188.3</v>
      </c>
      <c r="E81" s="57">
        <v>188.3</v>
      </c>
      <c r="F81" s="41">
        <v>188.3</v>
      </c>
      <c r="G81" s="42">
        <v>0</v>
      </c>
      <c r="H81" s="42">
        <v>0</v>
      </c>
      <c r="I81" s="58">
        <v>10684</v>
      </c>
      <c r="J81" s="59">
        <v>1811134.9</v>
      </c>
      <c r="K81" s="45">
        <v>0.32605633802816913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0.32605633802816913</v>
      </c>
      <c r="Y81" s="52">
        <f t="shared" si="18"/>
        <v>10684</v>
      </c>
      <c r="Z81" s="52">
        <f t="shared" si="19"/>
        <v>1811134.9</v>
      </c>
      <c r="AA81" s="53">
        <f>IFERROR(RANK(W81,$W$9:$W$243,1)+COUNTIF(W81:W$243,W81)-1,"")</f>
        <v>45</v>
      </c>
      <c r="AB81" s="54">
        <f>IFERROR(RANK(X81,$X$9:$X$243,1)+COUNTIF(X81:X$243,X81)-1,"")</f>
        <v>86</v>
      </c>
      <c r="AC81" s="53">
        <f>IFERROR(RANK(Y81,$Y$9:$Y$243,1)+COUNTIF(Y81:Y$243,Y81)-1,"")</f>
        <v>25</v>
      </c>
      <c r="AD81" s="53">
        <f>IFERROR(RANK(Z81,$Z$9:$Z$243,1)+COUNTIF(Z81:Z$243,Z81)-1,"")</f>
        <v>68</v>
      </c>
    </row>
    <row r="82" spans="2:30" x14ac:dyDescent="0.25">
      <c r="B82" s="56" t="s">
        <v>106</v>
      </c>
      <c r="C82" s="40">
        <v>142.6</v>
      </c>
      <c r="D82" s="57">
        <v>142.6</v>
      </c>
      <c r="E82" s="57">
        <v>142.6</v>
      </c>
      <c r="F82" s="41">
        <v>142.6</v>
      </c>
      <c r="G82" s="42">
        <v>0</v>
      </c>
      <c r="H82" s="42">
        <v>0</v>
      </c>
      <c r="I82" s="58">
        <v>8377</v>
      </c>
      <c r="J82" s="59">
        <v>1075383</v>
      </c>
      <c r="K82" s="45">
        <v>0.62414578587699321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0.62414578587699321</v>
      </c>
      <c r="Y82" s="52">
        <f t="shared" si="18"/>
        <v>8377</v>
      </c>
      <c r="Z82" s="52">
        <f t="shared" si="19"/>
        <v>1075383</v>
      </c>
      <c r="AA82" s="53">
        <f>IFERROR(RANK(W82,$W$9:$W$243,1)+COUNTIF(W82:W$243,W82)-1,"")</f>
        <v>44</v>
      </c>
      <c r="AB82" s="54">
        <f>IFERROR(RANK(X82,$X$9:$X$243,1)+COUNTIF(X82:X$243,X82)-1,"")</f>
        <v>97</v>
      </c>
      <c r="AC82" s="53">
        <f>IFERROR(RANK(Y82,$Y$9:$Y$243,1)+COUNTIF(Y82:Y$243,Y82)-1,"")</f>
        <v>22</v>
      </c>
      <c r="AD82" s="53">
        <f>IFERROR(RANK(Z82,$Z$9:$Z$243,1)+COUNTIF(Z82:Z$243,Z82)-1,"")</f>
        <v>57</v>
      </c>
    </row>
    <row r="83" spans="2:30" x14ac:dyDescent="0.25">
      <c r="B83" s="56" t="s">
        <v>107</v>
      </c>
      <c r="C83" s="40">
        <v>0.51</v>
      </c>
      <c r="D83" s="57">
        <v>0.51</v>
      </c>
      <c r="E83" s="57">
        <v>0.51</v>
      </c>
      <c r="F83" s="41">
        <v>0.51</v>
      </c>
      <c r="G83" s="42">
        <v>0</v>
      </c>
      <c r="H83" s="42">
        <v>0</v>
      </c>
      <c r="I83" s="58">
        <v>100000</v>
      </c>
      <c r="J83" s="59">
        <v>46000</v>
      </c>
      <c r="K83" s="45">
        <v>0</v>
      </c>
      <c r="L83" s="46"/>
      <c r="V83" s="7" t="str">
        <f t="shared" si="15"/>
        <v>PRESTIGE</v>
      </c>
      <c r="W83" s="51">
        <f t="shared" si="16"/>
        <v>0</v>
      </c>
      <c r="X83" s="51">
        <f t="shared" si="17"/>
        <v>0</v>
      </c>
      <c r="Y83" s="52">
        <f t="shared" si="18"/>
        <v>100000</v>
      </c>
      <c r="Z83" s="52">
        <f t="shared" si="19"/>
        <v>46000</v>
      </c>
      <c r="AA83" s="53">
        <f>IFERROR(RANK(W83,$W$9:$W$243,1)+COUNTIF(W83:W$243,W83)-1,"")</f>
        <v>43</v>
      </c>
      <c r="AB83" s="54">
        <f>IFERROR(RANK(X83,$X$9:$X$243,1)+COUNTIF(X83:X$243,X83)-1,"")</f>
        <v>58</v>
      </c>
      <c r="AC83" s="53">
        <f>IFERROR(RANK(Y83,$Y$9:$Y$243,1)+COUNTIF(Y83:Y$243,Y83)-1,"")</f>
        <v>44</v>
      </c>
      <c r="AD83" s="53">
        <f>IFERROR(RANK(Z83,$Z$9:$Z$243,1)+COUNTIF(Z83:Z$243,Z83)-1,"")</f>
        <v>22</v>
      </c>
    </row>
    <row r="84" spans="2:30" x14ac:dyDescent="0.25">
      <c r="B84" s="56" t="s">
        <v>108</v>
      </c>
      <c r="C84" s="40">
        <v>9.25</v>
      </c>
      <c r="D84" s="57">
        <v>9.25</v>
      </c>
      <c r="E84" s="57">
        <v>9.25</v>
      </c>
      <c r="F84" s="41">
        <v>9.25</v>
      </c>
      <c r="G84" s="42">
        <v>0</v>
      </c>
      <c r="H84" s="42">
        <v>0</v>
      </c>
      <c r="I84" s="58">
        <v>154595</v>
      </c>
      <c r="J84" s="59">
        <v>1394616.6</v>
      </c>
      <c r="K84" s="45">
        <v>0.51639344262295084</v>
      </c>
      <c r="L84" s="46"/>
      <c r="V84" s="7" t="str">
        <f t="shared" si="15"/>
        <v>PZ</v>
      </c>
      <c r="W84" s="51">
        <f t="shared" si="16"/>
        <v>0</v>
      </c>
      <c r="X84" s="51">
        <f t="shared" si="17"/>
        <v>0.51639344262295084</v>
      </c>
      <c r="Y84" s="52">
        <f t="shared" si="18"/>
        <v>154595</v>
      </c>
      <c r="Z84" s="52">
        <f t="shared" si="19"/>
        <v>1394616.6</v>
      </c>
      <c r="AA84" s="53">
        <f>IFERROR(RANK(W84,$W$9:$W$243,1)+COUNTIF(W84:W$243,W84)-1,"")</f>
        <v>42</v>
      </c>
      <c r="AB84" s="54">
        <f>IFERROR(RANK(X84,$X$9:$X$243,1)+COUNTIF(X84:X$243,X84)-1,"")</f>
        <v>93</v>
      </c>
      <c r="AC84" s="53">
        <f>IFERROR(RANK(Y84,$Y$9:$Y$243,1)+COUNTIF(Y84:Y$243,Y84)-1,"")</f>
        <v>52</v>
      </c>
      <c r="AD84" s="53">
        <f>IFERROR(RANK(Z84,$Z$9:$Z$243,1)+COUNTIF(Z84:Z$243,Z84)-1,"")</f>
        <v>63</v>
      </c>
    </row>
    <row r="85" spans="2:30" x14ac:dyDescent="0.25">
      <c r="B85" s="56" t="s">
        <v>109</v>
      </c>
      <c r="C85" s="40">
        <v>2.36</v>
      </c>
      <c r="D85" s="57">
        <v>2.2999999999999998</v>
      </c>
      <c r="E85" s="57">
        <v>2.2999999999999998</v>
      </c>
      <c r="F85" s="41">
        <v>2.2999999999999998</v>
      </c>
      <c r="G85" s="42">
        <v>-6.0000000000000053E-2</v>
      </c>
      <c r="H85" s="42">
        <v>-2.5423728813559343</v>
      </c>
      <c r="I85" s="58">
        <v>421381</v>
      </c>
      <c r="J85" s="59">
        <v>974659.27</v>
      </c>
      <c r="K85" s="45">
        <v>-0.33333333333333337</v>
      </c>
      <c r="L85" s="46"/>
      <c r="V85" s="7" t="str">
        <f t="shared" si="15"/>
        <v>REDSTAREX</v>
      </c>
      <c r="W85" s="51">
        <f t="shared" si="16"/>
        <v>-2.5423728813559343</v>
      </c>
      <c r="X85" s="51">
        <f t="shared" si="17"/>
        <v>-0.33333333333333337</v>
      </c>
      <c r="Y85" s="52">
        <f t="shared" si="18"/>
        <v>421381</v>
      </c>
      <c r="Z85" s="52">
        <f t="shared" si="19"/>
        <v>974659.27</v>
      </c>
      <c r="AA85" s="53">
        <f>IFERROR(RANK(W85,$W$9:$W$243,1)+COUNTIF(W85:W$243,W85)-1,"")</f>
        <v>11</v>
      </c>
      <c r="AB85" s="54">
        <f>IFERROR(RANK(X85,$X$9:$X$243,1)+COUNTIF(X85:X$243,X85)-1,"")</f>
        <v>6</v>
      </c>
      <c r="AC85" s="53">
        <f>IFERROR(RANK(Y85,$Y$9:$Y$243,1)+COUNTIF(Y85:Y$243,Y85)-1,"")</f>
        <v>71</v>
      </c>
      <c r="AD85" s="53">
        <f>IFERROR(RANK(Z85,$Z$9:$Z$243,1)+COUNTIF(Z85:Z$243,Z85)-1,"")</f>
        <v>54</v>
      </c>
    </row>
    <row r="86" spans="2:30" x14ac:dyDescent="0.25">
      <c r="B86" s="56" t="s">
        <v>110</v>
      </c>
      <c r="C86" s="40">
        <v>1.02</v>
      </c>
      <c r="D86" s="57">
        <v>0.92</v>
      </c>
      <c r="E86" s="57">
        <v>0.92</v>
      </c>
      <c r="F86" s="41">
        <v>0.92</v>
      </c>
      <c r="G86" s="42">
        <v>-9.9999999999999978E-2</v>
      </c>
      <c r="H86" s="42">
        <v>-9.8039215686274481</v>
      </c>
      <c r="I86" s="58">
        <v>100010</v>
      </c>
      <c r="J86" s="59">
        <v>92009.2</v>
      </c>
      <c r="K86" s="45">
        <v>4.5454545454545414E-2</v>
      </c>
      <c r="L86" s="46"/>
      <c r="V86" s="7" t="str">
        <f t="shared" si="15"/>
        <v>ROYALEX</v>
      </c>
      <c r="W86" s="51">
        <f t="shared" si="16"/>
        <v>-9.8039215686274481</v>
      </c>
      <c r="X86" s="51">
        <f t="shared" si="17"/>
        <v>4.5454545454545414E-2</v>
      </c>
      <c r="Y86" s="52">
        <f t="shared" si="18"/>
        <v>100010</v>
      </c>
      <c r="Z86" s="52">
        <f t="shared" si="19"/>
        <v>92009.2</v>
      </c>
      <c r="AA86" s="53">
        <f>IFERROR(RANK(W86,$W$9:$W$243,1)+COUNTIF(W86:W$243,W86)-1,"")</f>
        <v>2</v>
      </c>
      <c r="AB86" s="54">
        <f>IFERROR(RANK(X86,$X$9:$X$243,1)+COUNTIF(X86:X$243,X86)-1,"")</f>
        <v>65</v>
      </c>
      <c r="AC86" s="53">
        <f>IFERROR(RANK(Y86,$Y$9:$Y$243,1)+COUNTIF(Y86:Y$243,Y86)-1,"")</f>
        <v>45</v>
      </c>
      <c r="AD86" s="53">
        <f>IFERROR(RANK(Z86,$Z$9:$Z$243,1)+COUNTIF(Z86:Z$243,Z86)-1,"")</f>
        <v>31</v>
      </c>
    </row>
    <row r="87" spans="2:30" x14ac:dyDescent="0.25">
      <c r="B87" s="56" t="s">
        <v>111</v>
      </c>
      <c r="C87" s="40">
        <v>0.35</v>
      </c>
      <c r="D87" s="57">
        <v>0.32</v>
      </c>
      <c r="E87" s="57">
        <v>0.32</v>
      </c>
      <c r="F87" s="41">
        <v>0.32</v>
      </c>
      <c r="G87" s="42">
        <v>-2.9999999999999971E-2</v>
      </c>
      <c r="H87" s="42">
        <v>-8.5714285714285623</v>
      </c>
      <c r="I87" s="58">
        <v>250993</v>
      </c>
      <c r="J87" s="59">
        <v>81779.789999999994</v>
      </c>
      <c r="K87" s="45">
        <v>0.59999999999999987</v>
      </c>
      <c r="L87" s="46"/>
      <c r="V87" s="7" t="str">
        <f t="shared" si="15"/>
        <v>RTBRISCOE</v>
      </c>
      <c r="W87" s="51">
        <f t="shared" si="16"/>
        <v>-8.5714285714285623</v>
      </c>
      <c r="X87" s="51">
        <f t="shared" si="17"/>
        <v>0.59999999999999987</v>
      </c>
      <c r="Y87" s="52">
        <f t="shared" si="18"/>
        <v>250993</v>
      </c>
      <c r="Z87" s="52">
        <f t="shared" si="19"/>
        <v>81779.789999999994</v>
      </c>
      <c r="AA87" s="53">
        <f>IFERROR(RANK(W87,$W$9:$W$243,1)+COUNTIF(W87:W$243,W87)-1,"")</f>
        <v>4</v>
      </c>
      <c r="AB87" s="54">
        <f>IFERROR(RANK(X87,$X$9:$X$243,1)+COUNTIF(X87:X$243,X87)-1,"")</f>
        <v>96</v>
      </c>
      <c r="AC87" s="53">
        <f>IFERROR(RANK(Y87,$Y$9:$Y$243,1)+COUNTIF(Y87:Y$243,Y87)-1,"")</f>
        <v>61</v>
      </c>
      <c r="AD87" s="53">
        <f>IFERROR(RANK(Z87,$Z$9:$Z$243,1)+COUNTIF(Z87:Z$243,Z87)-1,"")</f>
        <v>29</v>
      </c>
    </row>
    <row r="88" spans="2:30" x14ac:dyDescent="0.25">
      <c r="B88" s="56" t="s">
        <v>112</v>
      </c>
      <c r="C88" s="40">
        <v>1250</v>
      </c>
      <c r="D88" s="57">
        <v>1250</v>
      </c>
      <c r="E88" s="57">
        <v>1250</v>
      </c>
      <c r="F88" s="41">
        <v>1250</v>
      </c>
      <c r="G88" s="42">
        <v>0</v>
      </c>
      <c r="H88" s="42">
        <v>0</v>
      </c>
      <c r="I88" s="58">
        <v>11329</v>
      </c>
      <c r="J88" s="59">
        <v>12748147.1</v>
      </c>
      <c r="K88" s="45">
        <v>0.92307692307692313</v>
      </c>
      <c r="L88" s="46"/>
      <c r="V88" s="7" t="str">
        <f t="shared" si="15"/>
        <v>SEPLAT</v>
      </c>
      <c r="W88" s="51">
        <f t="shared" si="16"/>
        <v>0</v>
      </c>
      <c r="X88" s="51">
        <f t="shared" si="17"/>
        <v>0.92307692307692313</v>
      </c>
      <c r="Y88" s="52">
        <f t="shared" si="18"/>
        <v>11329</v>
      </c>
      <c r="Z88" s="52">
        <f t="shared" si="19"/>
        <v>12748147.1</v>
      </c>
      <c r="AA88" s="53">
        <f>IFERROR(RANK(W88,$W$9:$W$243,1)+COUNTIF(W88:W$243,W88)-1,"")</f>
        <v>41</v>
      </c>
      <c r="AB88" s="54">
        <f>IFERROR(RANK(X88,$X$9:$X$243,1)+COUNTIF(X88:X$243,X88)-1,"")</f>
        <v>100</v>
      </c>
      <c r="AC88" s="53">
        <f>IFERROR(RANK(Y88,$Y$9:$Y$243,1)+COUNTIF(Y88:Y$243,Y88)-1,"")</f>
        <v>27</v>
      </c>
      <c r="AD88" s="53">
        <f>IFERROR(RANK(Z88,$Z$9:$Z$243,1)+COUNTIF(Z88:Z$243,Z88)-1,"")</f>
        <v>91</v>
      </c>
    </row>
    <row r="89" spans="2:30" x14ac:dyDescent="0.25">
      <c r="B89" s="56" t="s">
        <v>113</v>
      </c>
      <c r="C89" s="40">
        <v>5</v>
      </c>
      <c r="D89" s="57">
        <v>5</v>
      </c>
      <c r="E89" s="57">
        <v>5</v>
      </c>
      <c r="F89" s="41">
        <v>5</v>
      </c>
      <c r="G89" s="42">
        <v>0</v>
      </c>
      <c r="H89" s="42">
        <v>0</v>
      </c>
      <c r="I89" s="58">
        <v>17968</v>
      </c>
      <c r="J89" s="59">
        <v>86258.1</v>
      </c>
      <c r="K89" s="45">
        <v>-5.6603773584905648E-2</v>
      </c>
      <c r="L89" s="46"/>
      <c r="V89" s="7" t="str">
        <f t="shared" si="15"/>
        <v>SKYAVN</v>
      </c>
      <c r="W89" s="51">
        <f t="shared" si="16"/>
        <v>0</v>
      </c>
      <c r="X89" s="51">
        <f t="shared" si="17"/>
        <v>-5.6603773584905648E-2</v>
      </c>
      <c r="Y89" s="52">
        <f t="shared" si="18"/>
        <v>17968</v>
      </c>
      <c r="Z89" s="52">
        <f t="shared" si="19"/>
        <v>86258.1</v>
      </c>
      <c r="AA89" s="53">
        <f>IFERROR(RANK(W89,$W$9:$W$243,1)+COUNTIF(W89:W$243,W89)-1,"")</f>
        <v>40</v>
      </c>
      <c r="AB89" s="54">
        <f>IFERROR(RANK(X89,$X$9:$X$243,1)+COUNTIF(X89:X$243,X89)-1,"")</f>
        <v>50</v>
      </c>
      <c r="AC89" s="53">
        <f>IFERROR(RANK(Y89,$Y$9:$Y$243,1)+COUNTIF(Y89:Y$243,Y89)-1,"")</f>
        <v>31</v>
      </c>
      <c r="AD89" s="53">
        <f>IFERROR(RANK(Z89,$Z$9:$Z$243,1)+COUNTIF(Z89:Z$243,Z89)-1,"")</f>
        <v>30</v>
      </c>
    </row>
    <row r="90" spans="2:30" x14ac:dyDescent="0.25">
      <c r="B90" s="56" t="s">
        <v>114</v>
      </c>
      <c r="C90" s="40">
        <v>0.28000000000000003</v>
      </c>
      <c r="D90" s="57">
        <v>0.28999999999999998</v>
      </c>
      <c r="E90" s="57">
        <v>0.28999999999999998</v>
      </c>
      <c r="F90" s="41">
        <v>0.28999999999999998</v>
      </c>
      <c r="G90" s="42">
        <v>9.9999999999999534E-3</v>
      </c>
      <c r="H90" s="42">
        <v>3.5714285714285547</v>
      </c>
      <c r="I90" s="58">
        <v>368333</v>
      </c>
      <c r="J90" s="59">
        <v>106677.24</v>
      </c>
      <c r="K90" s="45">
        <v>-3.3333333333333326E-2</v>
      </c>
      <c r="L90" s="46"/>
      <c r="V90" s="7" t="str">
        <f t="shared" si="15"/>
        <v>SOVRENINS</v>
      </c>
      <c r="W90" s="51">
        <f t="shared" si="16"/>
        <v>3.5714285714285547</v>
      </c>
      <c r="X90" s="51">
        <f t="shared" si="17"/>
        <v>-3.3333333333333326E-2</v>
      </c>
      <c r="Y90" s="52">
        <f t="shared" si="18"/>
        <v>368333</v>
      </c>
      <c r="Z90" s="52">
        <f t="shared" si="19"/>
        <v>106677.24</v>
      </c>
      <c r="AA90" s="53">
        <f>IFERROR(RANK(W90,$W$9:$W$243,1)+COUNTIF(W90:W$243,W90)-1,"")</f>
        <v>104</v>
      </c>
      <c r="AB90" s="54">
        <f>IFERROR(RANK(X90,$X$9:$X$243,1)+COUNTIF(X90:X$243,X90)-1,"")</f>
        <v>53</v>
      </c>
      <c r="AC90" s="53">
        <f>IFERROR(RANK(Y90,$Y$9:$Y$243,1)+COUNTIF(Y90:Y$243,Y90)-1,"")</f>
        <v>66</v>
      </c>
      <c r="AD90" s="53">
        <f>IFERROR(RANK(Z90,$Z$9:$Z$243,1)+COUNTIF(Z90:Z$243,Z90)-1,"")</f>
        <v>32</v>
      </c>
    </row>
    <row r="91" spans="2:30" x14ac:dyDescent="0.25">
      <c r="B91" s="56" t="s">
        <v>115</v>
      </c>
      <c r="C91" s="40">
        <v>29</v>
      </c>
      <c r="D91" s="57">
        <v>29</v>
      </c>
      <c r="E91" s="57">
        <v>29</v>
      </c>
      <c r="F91" s="41">
        <v>29</v>
      </c>
      <c r="G91" s="42">
        <v>0</v>
      </c>
      <c r="H91" s="42">
        <v>0</v>
      </c>
      <c r="I91" s="58">
        <v>264184</v>
      </c>
      <c r="J91" s="59">
        <v>7772005.5499999998</v>
      </c>
      <c r="K91" s="45">
        <v>-0.19444444444444442</v>
      </c>
      <c r="L91" s="46"/>
      <c r="V91" s="7" t="str">
        <f t="shared" si="15"/>
        <v>STANBIC</v>
      </c>
      <c r="W91" s="51">
        <f t="shared" si="16"/>
        <v>0</v>
      </c>
      <c r="X91" s="51">
        <f t="shared" si="17"/>
        <v>-0.19444444444444442</v>
      </c>
      <c r="Y91" s="52">
        <f t="shared" si="18"/>
        <v>264184</v>
      </c>
      <c r="Z91" s="52">
        <f t="shared" si="19"/>
        <v>7772005.5499999998</v>
      </c>
      <c r="AA91" s="53">
        <f>IFERROR(RANK(W91,$W$9:$W$243,1)+COUNTIF(W91:W$243,W91)-1,"")</f>
        <v>39</v>
      </c>
      <c r="AB91" s="54">
        <f>IFERROR(RANK(X91,$X$9:$X$243,1)+COUNTIF(X91:X$243,X91)-1,"")</f>
        <v>23</v>
      </c>
      <c r="AC91" s="53">
        <f>IFERROR(RANK(Y91,$Y$9:$Y$243,1)+COUNTIF(Y91:Y$243,Y91)-1,"")</f>
        <v>62</v>
      </c>
      <c r="AD91" s="53">
        <f>IFERROR(RANK(Z91,$Z$9:$Z$243,1)+COUNTIF(Z91:Z$243,Z91)-1,"")</f>
        <v>86</v>
      </c>
    </row>
    <row r="92" spans="2:30" x14ac:dyDescent="0.25">
      <c r="B92" s="56" t="s">
        <v>116</v>
      </c>
      <c r="C92" s="40">
        <v>1.5</v>
      </c>
      <c r="D92" s="57">
        <v>1.53</v>
      </c>
      <c r="E92" s="57">
        <v>1.51</v>
      </c>
      <c r="F92" s="41">
        <v>1.53</v>
      </c>
      <c r="G92" s="42">
        <v>3.0000000000000027E-2</v>
      </c>
      <c r="H92" s="42">
        <v>2.0000000000000018</v>
      </c>
      <c r="I92" s="58">
        <v>2406170</v>
      </c>
      <c r="J92" s="59">
        <v>3653828.82</v>
      </c>
      <c r="K92" s="45">
        <v>1.3245033112582849E-2</v>
      </c>
      <c r="L92" s="46"/>
      <c r="V92" s="7" t="str">
        <f t="shared" si="15"/>
        <v>STERLNBANK</v>
      </c>
      <c r="W92" s="51">
        <f t="shared" si="16"/>
        <v>2.0000000000000018</v>
      </c>
      <c r="X92" s="51">
        <f t="shared" si="17"/>
        <v>1.3245033112582849E-2</v>
      </c>
      <c r="Y92" s="52">
        <f t="shared" si="18"/>
        <v>2406170</v>
      </c>
      <c r="Z92" s="52">
        <f t="shared" si="19"/>
        <v>3653828.82</v>
      </c>
      <c r="AA92" s="53">
        <f>IFERROR(RANK(W92,$W$9:$W$243,1)+COUNTIF(W92:W$243,W92)-1,"")</f>
        <v>101</v>
      </c>
      <c r="AB92" s="54">
        <f>IFERROR(RANK(X92,$X$9:$X$243,1)+COUNTIF(X92:X$243,X92)-1,"")</f>
        <v>62</v>
      </c>
      <c r="AC92" s="53">
        <f>IFERROR(RANK(Y92,$Y$9:$Y$243,1)+COUNTIF(Y92:Y$243,Y92)-1,"")</f>
        <v>94</v>
      </c>
      <c r="AD92" s="53">
        <f>IFERROR(RANK(Z92,$Z$9:$Z$243,1)+COUNTIF(Z92:Z$243,Z92)-1,"")</f>
        <v>80</v>
      </c>
    </row>
    <row r="93" spans="2:30" x14ac:dyDescent="0.25">
      <c r="B93" s="56" t="s">
        <v>117</v>
      </c>
      <c r="C93" s="40">
        <v>0.32</v>
      </c>
      <c r="D93" s="57">
        <v>0.32</v>
      </c>
      <c r="E93" s="57">
        <v>0.32</v>
      </c>
      <c r="F93" s="41">
        <v>0.32</v>
      </c>
      <c r="G93" s="42">
        <v>0</v>
      </c>
      <c r="H93" s="42">
        <v>0</v>
      </c>
      <c r="I93" s="58">
        <v>4600</v>
      </c>
      <c r="J93" s="59">
        <v>1334</v>
      </c>
      <c r="K93" s="45">
        <v>-0.28888888888888886</v>
      </c>
      <c r="L93" s="46"/>
      <c r="V93" s="7" t="str">
        <f t="shared" si="15"/>
        <v>SUNUASSUR</v>
      </c>
      <c r="W93" s="51">
        <f t="shared" si="16"/>
        <v>0</v>
      </c>
      <c r="X93" s="51">
        <f t="shared" si="17"/>
        <v>-0.28888888888888886</v>
      </c>
      <c r="Y93" s="52">
        <f t="shared" si="18"/>
        <v>4600</v>
      </c>
      <c r="Z93" s="52">
        <f t="shared" si="19"/>
        <v>1334</v>
      </c>
      <c r="AA93" s="53">
        <f>IFERROR(RANK(W93,$W$9:$W$243,1)+COUNTIF(W93:W$243,W93)-1,"")</f>
        <v>38</v>
      </c>
      <c r="AB93" s="54">
        <f>IFERROR(RANK(X93,$X$9:$X$243,1)+COUNTIF(X93:X$243,X93)-1,"")</f>
        <v>12</v>
      </c>
      <c r="AC93" s="53">
        <f>IFERROR(RANK(Y93,$Y$9:$Y$243,1)+COUNTIF(Y93:Y$243,Y93)-1,"")</f>
        <v>17</v>
      </c>
      <c r="AD93" s="53">
        <f>IFERROR(RANK(Z93,$Z$9:$Z$243,1)+COUNTIF(Z93:Z$243,Z93)-1,"")</f>
        <v>10</v>
      </c>
    </row>
    <row r="94" spans="2:30" x14ac:dyDescent="0.25">
      <c r="B94" s="56" t="s">
        <v>118</v>
      </c>
      <c r="C94" s="40">
        <v>211.1</v>
      </c>
      <c r="D94" s="57">
        <v>211.1</v>
      </c>
      <c r="E94" s="57">
        <v>211.1</v>
      </c>
      <c r="F94" s="41">
        <v>211.1</v>
      </c>
      <c r="G94" s="42">
        <v>0</v>
      </c>
      <c r="H94" s="42">
        <v>0</v>
      </c>
      <c r="I94" s="58">
        <v>16896</v>
      </c>
      <c r="J94" s="59">
        <v>3381471</v>
      </c>
      <c r="K94" s="45">
        <v>-4.867057232987837E-2</v>
      </c>
      <c r="L94" s="46"/>
      <c r="V94" s="7" t="str">
        <f t="shared" si="15"/>
        <v>TOTAL</v>
      </c>
      <c r="W94" s="51">
        <f t="shared" si="16"/>
        <v>0</v>
      </c>
      <c r="X94" s="51">
        <f t="shared" si="17"/>
        <v>-4.867057232987837E-2</v>
      </c>
      <c r="Y94" s="52">
        <f t="shared" si="18"/>
        <v>16896</v>
      </c>
      <c r="Z94" s="52">
        <f t="shared" si="19"/>
        <v>3381471</v>
      </c>
      <c r="AA94" s="53">
        <f>IFERROR(RANK(W94,$W$9:$W$243,1)+COUNTIF(W94:W$243,W94)-1,"")</f>
        <v>37</v>
      </c>
      <c r="AB94" s="54">
        <f>IFERROR(RANK(X94,$X$9:$X$243,1)+COUNTIF(X94:X$243,X94)-1,"")</f>
        <v>51</v>
      </c>
      <c r="AC94" s="53">
        <f>IFERROR(RANK(Y94,$Y$9:$Y$243,1)+COUNTIF(Y94:Y$243,Y94)-1,"")</f>
        <v>30</v>
      </c>
      <c r="AD94" s="53">
        <f>IFERROR(RANK(Z94,$Z$9:$Z$243,1)+COUNTIF(Z94:Z$243,Z94)-1,"")</f>
        <v>78</v>
      </c>
    </row>
    <row r="95" spans="2:30" x14ac:dyDescent="0.25">
      <c r="B95" s="56" t="s">
        <v>119</v>
      </c>
      <c r="C95" s="40">
        <v>6.25</v>
      </c>
      <c r="D95" s="57">
        <v>6.25</v>
      </c>
      <c r="E95" s="57">
        <v>6.25</v>
      </c>
      <c r="F95" s="41">
        <v>6.25</v>
      </c>
      <c r="G95" s="42">
        <v>0</v>
      </c>
      <c r="H95" s="42">
        <v>0</v>
      </c>
      <c r="I95" s="58">
        <v>2000</v>
      </c>
      <c r="J95" s="59">
        <v>13120</v>
      </c>
      <c r="K95" s="45">
        <v>0.16171003717472132</v>
      </c>
      <c r="L95" s="46"/>
      <c r="V95" s="7" t="str">
        <f t="shared" si="15"/>
        <v>TRANSCOHOT</v>
      </c>
      <c r="W95" s="51">
        <f t="shared" si="16"/>
        <v>0</v>
      </c>
      <c r="X95" s="51">
        <f t="shared" si="17"/>
        <v>0.16171003717472132</v>
      </c>
      <c r="Y95" s="52">
        <f t="shared" si="18"/>
        <v>2000</v>
      </c>
      <c r="Z95" s="52">
        <f t="shared" si="19"/>
        <v>13120</v>
      </c>
      <c r="AA95" s="53">
        <f>IFERROR(RANK(W95,$W$9:$W$243,1)+COUNTIF(W95:W$243,W95)-1,"")</f>
        <v>36</v>
      </c>
      <c r="AB95" s="54">
        <f>IFERROR(RANK(X95,$X$9:$X$243,1)+COUNTIF(X95:X$243,X95)-1,"")</f>
        <v>76</v>
      </c>
      <c r="AC95" s="53">
        <f>IFERROR(RANK(Y95,$Y$9:$Y$243,1)+COUNTIF(Y95:Y$243,Y95)-1,"")</f>
        <v>14</v>
      </c>
      <c r="AD95" s="53">
        <f>IFERROR(RANK(Z95,$Z$9:$Z$243,1)+COUNTIF(Z95:Z$243,Z95)-1,"")</f>
        <v>15</v>
      </c>
    </row>
    <row r="96" spans="2:30" x14ac:dyDescent="0.25">
      <c r="B96" s="56" t="s">
        <v>120</v>
      </c>
      <c r="C96" s="40">
        <v>1.04</v>
      </c>
      <c r="D96" s="57">
        <v>1.02</v>
      </c>
      <c r="E96" s="57">
        <v>1</v>
      </c>
      <c r="F96" s="41">
        <v>1.02</v>
      </c>
      <c r="G96" s="42">
        <v>-2.0000000000000018E-2</v>
      </c>
      <c r="H96" s="42">
        <v>-1.9230769230769247</v>
      </c>
      <c r="I96" s="58">
        <v>6195640</v>
      </c>
      <c r="J96" s="59">
        <v>6267124.46</v>
      </c>
      <c r="K96" s="45">
        <v>6.25E-2</v>
      </c>
      <c r="L96" s="46"/>
      <c r="V96" s="7" t="str">
        <f t="shared" si="15"/>
        <v>TRANSCORP</v>
      </c>
      <c r="W96" s="51">
        <f t="shared" si="16"/>
        <v>-1.9230769230769247</v>
      </c>
      <c r="X96" s="51">
        <f t="shared" si="17"/>
        <v>6.25E-2</v>
      </c>
      <c r="Y96" s="52">
        <f t="shared" si="18"/>
        <v>6195640</v>
      </c>
      <c r="Z96" s="52">
        <f t="shared" si="19"/>
        <v>6267124.46</v>
      </c>
      <c r="AA96" s="53">
        <f>IFERROR(RANK(W96,$W$9:$W$243,1)+COUNTIF(W96:W$243,W96)-1,"")</f>
        <v>14</v>
      </c>
      <c r="AB96" s="54">
        <f>IFERROR(RANK(X96,$X$9:$X$243,1)+COUNTIF(X96:X$243,X96)-1,"")</f>
        <v>68</v>
      </c>
      <c r="AC96" s="53">
        <f>IFERROR(RANK(Y96,$Y$9:$Y$243,1)+COUNTIF(Y96:Y$243,Y96)-1,"")</f>
        <v>103</v>
      </c>
      <c r="AD96" s="53">
        <f>IFERROR(RANK(Z96,$Z$9:$Z$243,1)+COUNTIF(Z96:Z$243,Z96)-1,"")</f>
        <v>84</v>
      </c>
    </row>
    <row r="97" spans="2:30" x14ac:dyDescent="0.25">
      <c r="B97" s="56" t="s">
        <v>121</v>
      </c>
      <c r="C97" s="40">
        <v>0.75</v>
      </c>
      <c r="D97" s="57">
        <v>0.75</v>
      </c>
      <c r="E97" s="57">
        <v>0.75</v>
      </c>
      <c r="F97" s="41">
        <v>0.75</v>
      </c>
      <c r="G97" s="42">
        <v>0</v>
      </c>
      <c r="H97" s="42">
        <v>0</v>
      </c>
      <c r="I97" s="58">
        <v>1036</v>
      </c>
      <c r="J97" s="59">
        <v>849.52</v>
      </c>
      <c r="K97" s="45">
        <v>-7.4074074074074181E-2</v>
      </c>
      <c r="L97" s="46"/>
      <c r="V97" s="7" t="str">
        <f t="shared" si="15"/>
        <v>TRANSEXPR</v>
      </c>
      <c r="W97" s="51">
        <f t="shared" si="16"/>
        <v>0</v>
      </c>
      <c r="X97" s="51">
        <f t="shared" si="17"/>
        <v>-7.4074074074074181E-2</v>
      </c>
      <c r="Y97" s="52">
        <f t="shared" si="18"/>
        <v>1036</v>
      </c>
      <c r="Z97" s="52">
        <f t="shared" si="19"/>
        <v>849.52</v>
      </c>
      <c r="AA97" s="53">
        <f>IFERROR(RANK(W97,$W$9:$W$243,1)+COUNTIF(W97:W$243,W97)-1,"")</f>
        <v>35</v>
      </c>
      <c r="AB97" s="54">
        <f>IFERROR(RANK(X97,$X$9:$X$243,1)+COUNTIF(X97:X$243,X97)-1,"")</f>
        <v>46</v>
      </c>
      <c r="AC97" s="53">
        <f>IFERROR(RANK(Y97,$Y$9:$Y$243,1)+COUNTIF(Y97:Y$243,Y97)-1,"")</f>
        <v>8</v>
      </c>
      <c r="AD97" s="53">
        <f>IFERROR(RANK(Z97,$Z$9:$Z$243,1)+COUNTIF(Z97:Z$243,Z97)-1,"")</f>
        <v>9</v>
      </c>
    </row>
    <row r="98" spans="2:30" x14ac:dyDescent="0.25">
      <c r="B98" s="56" t="s">
        <v>122</v>
      </c>
      <c r="C98" s="40">
        <v>0.81</v>
      </c>
      <c r="D98" s="57">
        <v>0.81</v>
      </c>
      <c r="E98" s="57">
        <v>0.81</v>
      </c>
      <c r="F98" s="41">
        <v>0.81</v>
      </c>
      <c r="G98" s="42">
        <v>0</v>
      </c>
      <c r="H98" s="42">
        <v>0</v>
      </c>
      <c r="I98" s="58">
        <v>12750</v>
      </c>
      <c r="J98" s="59">
        <v>10143.82</v>
      </c>
      <c r="K98" s="45">
        <v>-0.15624999999999989</v>
      </c>
      <c r="L98" s="46"/>
      <c r="V98" s="7" t="str">
        <f t="shared" si="15"/>
        <v>TRIPPLEG</v>
      </c>
      <c r="W98" s="51">
        <f t="shared" si="16"/>
        <v>0</v>
      </c>
      <c r="X98" s="51">
        <f t="shared" si="17"/>
        <v>-0.15624999999999989</v>
      </c>
      <c r="Y98" s="52">
        <f t="shared" si="18"/>
        <v>12750</v>
      </c>
      <c r="Z98" s="52">
        <f t="shared" si="19"/>
        <v>10143.82</v>
      </c>
      <c r="AA98" s="53">
        <f>IFERROR(RANK(W98,$W$9:$W$243,1)+COUNTIF(W98:W$243,W98)-1,"")</f>
        <v>34</v>
      </c>
      <c r="AB98" s="54">
        <f>IFERROR(RANK(X98,$X$9:$X$243,1)+COUNTIF(X98:X$243,X98)-1,"")</f>
        <v>28</v>
      </c>
      <c r="AC98" s="53">
        <f>IFERROR(RANK(Y98,$Y$9:$Y$243,1)+COUNTIF(Y98:Y$243,Y98)-1,"")</f>
        <v>28</v>
      </c>
      <c r="AD98" s="53">
        <f>IFERROR(RANK(Z98,$Z$9:$Z$243,1)+COUNTIF(Z98:Z$243,Z98)-1,"")</f>
        <v>14</v>
      </c>
    </row>
    <row r="99" spans="2:30" x14ac:dyDescent="0.25">
      <c r="B99" s="56" t="s">
        <v>123</v>
      </c>
      <c r="C99" s="40">
        <v>10.25</v>
      </c>
      <c r="D99" s="57">
        <v>10.25</v>
      </c>
      <c r="E99" s="57">
        <v>10.25</v>
      </c>
      <c r="F99" s="41">
        <v>10.25</v>
      </c>
      <c r="G99" s="42">
        <v>0</v>
      </c>
      <c r="H99" s="42">
        <v>0</v>
      </c>
      <c r="I99" s="58">
        <v>137318</v>
      </c>
      <c r="J99" s="59">
        <v>1376899.65</v>
      </c>
      <c r="K99" s="45">
        <v>7.8947368421052655E-2</v>
      </c>
      <c r="L99" s="46"/>
      <c r="V99" s="7" t="str">
        <f t="shared" si="15"/>
        <v>UACN</v>
      </c>
      <c r="W99" s="51">
        <f t="shared" si="16"/>
        <v>0</v>
      </c>
      <c r="X99" s="51">
        <f t="shared" si="17"/>
        <v>7.8947368421052655E-2</v>
      </c>
      <c r="Y99" s="52">
        <f t="shared" si="18"/>
        <v>137318</v>
      </c>
      <c r="Z99" s="52">
        <f t="shared" si="19"/>
        <v>1376899.65</v>
      </c>
      <c r="AA99" s="53">
        <f>IFERROR(RANK(W99,$W$9:$W$243,1)+COUNTIF(W99:W$243,W99)-1,"")</f>
        <v>33</v>
      </c>
      <c r="AB99" s="54">
        <f>IFERROR(RANK(X99,$X$9:$X$243,1)+COUNTIF(X99:X$243,X99)-1,"")</f>
        <v>71</v>
      </c>
      <c r="AC99" s="53">
        <f>IFERROR(RANK(Y99,$Y$9:$Y$243,1)+COUNTIF(Y99:Y$243,Y99)-1,"")</f>
        <v>48</v>
      </c>
      <c r="AD99" s="53">
        <f>IFERROR(RANK(Z99,$Z$9:$Z$243,1)+COUNTIF(Z99:Z$243,Z99)-1,"")</f>
        <v>62</v>
      </c>
    </row>
    <row r="100" spans="2:30" x14ac:dyDescent="0.25">
      <c r="B100" s="56" t="s">
        <v>124</v>
      </c>
      <c r="C100" s="40">
        <v>7.1</v>
      </c>
      <c r="D100" s="57">
        <v>7.1</v>
      </c>
      <c r="E100" s="57">
        <v>7.1</v>
      </c>
      <c r="F100" s="41">
        <v>7.1</v>
      </c>
      <c r="G100" s="42">
        <v>0</v>
      </c>
      <c r="H100" s="42">
        <v>0</v>
      </c>
      <c r="I100" s="58">
        <v>4645633</v>
      </c>
      <c r="J100" s="59">
        <v>32966247.949999999</v>
      </c>
      <c r="K100" s="45">
        <v>-0.11801242236024856</v>
      </c>
      <c r="L100" s="46"/>
      <c r="V100" s="7" t="str">
        <f t="shared" si="15"/>
        <v>UBA</v>
      </c>
      <c r="W100" s="51">
        <f t="shared" si="16"/>
        <v>0</v>
      </c>
      <c r="X100" s="51">
        <f t="shared" si="17"/>
        <v>-0.11801242236024856</v>
      </c>
      <c r="Y100" s="52">
        <f t="shared" si="18"/>
        <v>4645633</v>
      </c>
      <c r="Z100" s="52">
        <f t="shared" si="19"/>
        <v>32966247.949999999</v>
      </c>
      <c r="AA100" s="53">
        <f>IFERROR(RANK(W100,$W$9:$W$243,1)+COUNTIF(W100:W$243,W100)-1,"")</f>
        <v>32</v>
      </c>
      <c r="AB100" s="54">
        <f>IFERROR(RANK(X100,$X$9:$X$243,1)+COUNTIF(X100:X$243,X100)-1,"")</f>
        <v>39</v>
      </c>
      <c r="AC100" s="53">
        <f>IFERROR(RANK(Y100,$Y$9:$Y$243,1)+COUNTIF(Y100:Y$243,Y100)-1,"")</f>
        <v>101</v>
      </c>
      <c r="AD100" s="53">
        <f>IFERROR(RANK(Z100,$Z$9:$Z$243,1)+COUNTIF(Z100:Z$243,Z100)-1,"")</f>
        <v>100</v>
      </c>
    </row>
    <row r="101" spans="2:30" x14ac:dyDescent="0.25">
      <c r="B101" s="56" t="s">
        <v>125</v>
      </c>
      <c r="C101" s="40">
        <v>6.2</v>
      </c>
      <c r="D101" s="57">
        <v>6.2</v>
      </c>
      <c r="E101" s="57">
        <v>6.2</v>
      </c>
      <c r="F101" s="41">
        <v>6.2</v>
      </c>
      <c r="G101" s="42">
        <v>0</v>
      </c>
      <c r="H101" s="42">
        <v>0</v>
      </c>
      <c r="I101" s="58">
        <v>402646</v>
      </c>
      <c r="J101" s="59">
        <v>2340785.1</v>
      </c>
      <c r="K101" s="45">
        <v>5.0847457627118509E-2</v>
      </c>
      <c r="L101" s="46"/>
      <c r="V101" s="7" t="str">
        <f t="shared" si="15"/>
        <v>UBN</v>
      </c>
      <c r="W101" s="51">
        <f t="shared" si="16"/>
        <v>0</v>
      </c>
      <c r="X101" s="51">
        <f t="shared" si="17"/>
        <v>5.0847457627118509E-2</v>
      </c>
      <c r="Y101" s="52">
        <f t="shared" si="18"/>
        <v>402646</v>
      </c>
      <c r="Z101" s="52">
        <f t="shared" si="19"/>
        <v>2340785.1</v>
      </c>
      <c r="AA101" s="53">
        <f>IFERROR(RANK(W101,$W$9:$W$243,1)+COUNTIF(W101:W$243,W101)-1,"")</f>
        <v>31</v>
      </c>
      <c r="AB101" s="54">
        <f>IFERROR(RANK(X101,$X$9:$X$243,1)+COUNTIF(X101:X$243,X101)-1,"")</f>
        <v>66</v>
      </c>
      <c r="AC101" s="53">
        <f>IFERROR(RANK(Y101,$Y$9:$Y$243,1)+COUNTIF(Y101:Y$243,Y101)-1,"")</f>
        <v>69</v>
      </c>
      <c r="AD101" s="53">
        <f>IFERROR(RANK(Z101,$Z$9:$Z$243,1)+COUNTIF(Z101:Z$243,Z101)-1,"")</f>
        <v>72</v>
      </c>
    </row>
    <row r="102" spans="2:30" x14ac:dyDescent="0.25">
      <c r="B102" s="56" t="s">
        <v>126</v>
      </c>
      <c r="C102" s="40">
        <v>11.75</v>
      </c>
      <c r="D102" s="57">
        <v>11.75</v>
      </c>
      <c r="E102" s="57">
        <v>11.75</v>
      </c>
      <c r="F102" s="41">
        <v>11.75</v>
      </c>
      <c r="G102" s="42">
        <v>0</v>
      </c>
      <c r="H102" s="42">
        <v>0</v>
      </c>
      <c r="I102" s="58">
        <v>886830</v>
      </c>
      <c r="J102" s="59">
        <v>10153235.199999999</v>
      </c>
      <c r="K102" s="45">
        <v>0.18686868686868685</v>
      </c>
      <c r="L102" s="46"/>
      <c r="V102" s="7" t="str">
        <f t="shared" si="15"/>
        <v>UCAP</v>
      </c>
      <c r="W102" s="51">
        <f t="shared" si="16"/>
        <v>0</v>
      </c>
      <c r="X102" s="51">
        <f t="shared" si="17"/>
        <v>0.18686868686868685</v>
      </c>
      <c r="Y102" s="52">
        <f t="shared" si="18"/>
        <v>886830</v>
      </c>
      <c r="Z102" s="52">
        <f t="shared" si="19"/>
        <v>10153235.199999999</v>
      </c>
      <c r="AA102" s="53">
        <f>IFERROR(RANK(W102,$W$9:$W$243,1)+COUNTIF(W102:W$243,W102)-1,"")</f>
        <v>30</v>
      </c>
      <c r="AB102" s="54">
        <f>IFERROR(RANK(X102,$X$9:$X$243,1)+COUNTIF(X102:X$243,X102)-1,"")</f>
        <v>79</v>
      </c>
      <c r="AC102" s="53">
        <f>IFERROR(RANK(Y102,$Y$9:$Y$243,1)+COUNTIF(Y102:Y$243,Y102)-1,"")</f>
        <v>81</v>
      </c>
      <c r="AD102" s="53">
        <f>IFERROR(RANK(Z102,$Z$9:$Z$243,1)+COUNTIF(Z102:Z$243,Z102)-1,"")</f>
        <v>89</v>
      </c>
    </row>
    <row r="103" spans="2:30" x14ac:dyDescent="0.25">
      <c r="B103" s="56" t="s">
        <v>127</v>
      </c>
      <c r="C103" s="40">
        <v>36.6</v>
      </c>
      <c r="D103" s="57">
        <v>36.6</v>
      </c>
      <c r="E103" s="57">
        <v>36.6</v>
      </c>
      <c r="F103" s="41">
        <v>36.6</v>
      </c>
      <c r="G103" s="42">
        <v>0</v>
      </c>
      <c r="H103" s="42">
        <v>0</v>
      </c>
      <c r="I103" s="58">
        <v>1400</v>
      </c>
      <c r="J103" s="59">
        <v>46130</v>
      </c>
      <c r="K103" s="45">
        <v>0</v>
      </c>
      <c r="L103" s="46"/>
      <c r="V103" s="7" t="str">
        <f t="shared" si="15"/>
        <v>UHOMREIT</v>
      </c>
      <c r="W103" s="51">
        <f t="shared" si="16"/>
        <v>0</v>
      </c>
      <c r="X103" s="51">
        <f t="shared" si="17"/>
        <v>0</v>
      </c>
      <c r="Y103" s="52">
        <f t="shared" si="18"/>
        <v>1400</v>
      </c>
      <c r="Z103" s="52">
        <f t="shared" si="19"/>
        <v>46130</v>
      </c>
      <c r="AA103" s="53">
        <f>IFERROR(RANK(W103,$W$9:$W$243,1)+COUNTIF(W103:W$243,W103)-1,"")</f>
        <v>29</v>
      </c>
      <c r="AB103" s="54">
        <f>IFERROR(RANK(X103,$X$9:$X$243,1)+COUNTIF(X103:X$243,X103)-1,"")</f>
        <v>57</v>
      </c>
      <c r="AC103" s="53">
        <f>IFERROR(RANK(Y103,$Y$9:$Y$243,1)+COUNTIF(Y103:Y$243,Y103)-1,"")</f>
        <v>10</v>
      </c>
      <c r="AD103" s="53">
        <f>IFERROR(RANK(Z103,$Z$9:$Z$243,1)+COUNTIF(Z103:Z$243,Z103)-1,"")</f>
        <v>23</v>
      </c>
    </row>
    <row r="104" spans="2:30" x14ac:dyDescent="0.25">
      <c r="B104" s="56" t="s">
        <v>128</v>
      </c>
      <c r="C104" s="40">
        <v>12.3</v>
      </c>
      <c r="D104" s="57">
        <v>12.3</v>
      </c>
      <c r="E104" s="57">
        <v>12.3</v>
      </c>
      <c r="F104" s="41">
        <v>12.3</v>
      </c>
      <c r="G104" s="42">
        <v>0</v>
      </c>
      <c r="H104" s="42">
        <v>0</v>
      </c>
      <c r="I104" s="58">
        <v>207860</v>
      </c>
      <c r="J104" s="59">
        <v>2520040.1</v>
      </c>
      <c r="K104" s="45">
        <v>-0.15172413793103445</v>
      </c>
      <c r="L104" s="46"/>
      <c r="V104" s="7" t="str">
        <f t="shared" si="15"/>
        <v>UNILEVER</v>
      </c>
      <c r="W104" s="51">
        <f t="shared" si="16"/>
        <v>0</v>
      </c>
      <c r="X104" s="51">
        <f t="shared" si="17"/>
        <v>-0.15172413793103445</v>
      </c>
      <c r="Y104" s="52">
        <f t="shared" si="18"/>
        <v>207860</v>
      </c>
      <c r="Z104" s="52">
        <f t="shared" si="19"/>
        <v>2520040.1</v>
      </c>
      <c r="AA104" s="53">
        <f>IFERROR(RANK(W104,$W$9:$W$243,1)+COUNTIF(W104:W$243,W104)-1,"")</f>
        <v>28</v>
      </c>
      <c r="AB104" s="54">
        <f>IFERROR(RANK(X104,$X$9:$X$243,1)+COUNTIF(X104:X$243,X104)-1,"")</f>
        <v>30</v>
      </c>
      <c r="AC104" s="53">
        <f>IFERROR(RANK(Y104,$Y$9:$Y$243,1)+COUNTIF(Y104:Y$243,Y104)-1,"")</f>
        <v>59</v>
      </c>
      <c r="AD104" s="53">
        <f>IFERROR(RANK(Z104,$Z$9:$Z$243,1)+COUNTIF(Z104:Z$243,Z104)-1,"")</f>
        <v>73</v>
      </c>
    </row>
    <row r="105" spans="2:30" x14ac:dyDescent="0.25">
      <c r="B105" s="56" t="s">
        <v>129</v>
      </c>
      <c r="C105" s="40">
        <v>8.9499999999999993</v>
      </c>
      <c r="D105" s="57">
        <v>8.9499999999999993</v>
      </c>
      <c r="E105" s="57">
        <v>8.9499999999999993</v>
      </c>
      <c r="F105" s="41">
        <v>8.9499999999999993</v>
      </c>
      <c r="G105" s="42">
        <v>0</v>
      </c>
      <c r="H105" s="42">
        <v>0</v>
      </c>
      <c r="I105" s="58">
        <v>50</v>
      </c>
      <c r="J105" s="59">
        <v>405</v>
      </c>
      <c r="K105" s="45">
        <v>0</v>
      </c>
      <c r="L105" s="46"/>
      <c r="V105" s="7" t="str">
        <f t="shared" si="15"/>
        <v>UNIONDICON</v>
      </c>
      <c r="W105" s="51">
        <f t="shared" si="16"/>
        <v>0</v>
      </c>
      <c r="X105" s="51">
        <f t="shared" si="17"/>
        <v>0</v>
      </c>
      <c r="Y105" s="52">
        <f t="shared" si="18"/>
        <v>50</v>
      </c>
      <c r="Z105" s="52">
        <f t="shared" si="19"/>
        <v>405</v>
      </c>
      <c r="AA105" s="53">
        <f>IFERROR(RANK(W105,$W$9:$W$243,1)+COUNTIF(W105:W$243,W105)-1,"")</f>
        <v>27</v>
      </c>
      <c r="AB105" s="54">
        <f>IFERROR(RANK(X105,$X$9:$X$243,1)+COUNTIF(X105:X$243,X105)-1,"")</f>
        <v>56</v>
      </c>
      <c r="AC105" s="53">
        <f>IFERROR(RANK(Y105,$Y$9:$Y$243,1)+COUNTIF(Y105:Y$243,Y105)-1,"")</f>
        <v>3</v>
      </c>
      <c r="AD105" s="53">
        <f>IFERROR(RANK(Z105,$Z$9:$Z$243,1)+COUNTIF(Z105:Z$243,Z105)-1,"")</f>
        <v>4</v>
      </c>
    </row>
    <row r="106" spans="2:30" x14ac:dyDescent="0.25">
      <c r="B106" s="56" t="s">
        <v>130</v>
      </c>
      <c r="C106" s="40">
        <v>0.44</v>
      </c>
      <c r="D106" s="57">
        <v>0.44</v>
      </c>
      <c r="E106" s="57">
        <v>0.44</v>
      </c>
      <c r="F106" s="41">
        <v>0.44</v>
      </c>
      <c r="G106" s="42">
        <v>0</v>
      </c>
      <c r="H106" s="42">
        <v>0</v>
      </c>
      <c r="I106" s="58">
        <v>90100</v>
      </c>
      <c r="J106" s="59">
        <v>39414.78</v>
      </c>
      <c r="K106" s="45">
        <v>-0.18518518518518523</v>
      </c>
      <c r="L106" s="46"/>
      <c r="V106" s="7" t="str">
        <f t="shared" si="15"/>
        <v>UNITYBNK</v>
      </c>
      <c r="W106" s="51">
        <f t="shared" si="16"/>
        <v>0</v>
      </c>
      <c r="X106" s="51">
        <f t="shared" si="17"/>
        <v>-0.18518518518518523</v>
      </c>
      <c r="Y106" s="52">
        <f t="shared" si="18"/>
        <v>90100</v>
      </c>
      <c r="Z106" s="52">
        <f t="shared" si="19"/>
        <v>39414.78</v>
      </c>
      <c r="AA106" s="53">
        <f>IFERROR(RANK(W106,$W$9:$W$243,1)+COUNTIF(W106:W$243,W106)-1,"")</f>
        <v>26</v>
      </c>
      <c r="AB106" s="54">
        <f>IFERROR(RANK(X106,$X$9:$X$243,1)+COUNTIF(X106:X$243,X106)-1,"")</f>
        <v>24</v>
      </c>
      <c r="AC106" s="53">
        <f>IFERROR(RANK(Y106,$Y$9:$Y$243,1)+COUNTIF(Y106:Y$243,Y106)-1,"")</f>
        <v>43</v>
      </c>
      <c r="AD106" s="53">
        <f>IFERROR(RANK(Z106,$Z$9:$Z$243,1)+COUNTIF(Z106:Z$243,Z106)-1,"")</f>
        <v>20</v>
      </c>
    </row>
    <row r="107" spans="2:30" x14ac:dyDescent="0.25">
      <c r="B107" s="56" t="s">
        <v>131</v>
      </c>
      <c r="C107" s="40">
        <v>0.96</v>
      </c>
      <c r="D107" s="57">
        <v>0.95</v>
      </c>
      <c r="E107" s="57">
        <v>0.95</v>
      </c>
      <c r="F107" s="41">
        <v>0.95</v>
      </c>
      <c r="G107" s="42">
        <v>-1.0000000000000009E-2</v>
      </c>
      <c r="H107" s="42">
        <v>-1.0416666666666676</v>
      </c>
      <c r="I107" s="58">
        <v>438592</v>
      </c>
      <c r="J107" s="59">
        <v>414730.06</v>
      </c>
      <c r="K107" s="45">
        <v>-0.20168067226890751</v>
      </c>
      <c r="L107" s="46"/>
      <c r="V107" s="7" t="str">
        <f t="shared" si="15"/>
        <v>UPDC</v>
      </c>
      <c r="W107" s="51">
        <f t="shared" si="16"/>
        <v>-1.0416666666666676</v>
      </c>
      <c r="X107" s="51">
        <f t="shared" si="17"/>
        <v>-0.20168067226890751</v>
      </c>
      <c r="Y107" s="52">
        <f t="shared" si="18"/>
        <v>438592</v>
      </c>
      <c r="Z107" s="52">
        <f t="shared" si="19"/>
        <v>414730.06</v>
      </c>
      <c r="AA107" s="53">
        <f>IFERROR(RANK(W107,$W$9:$W$243,1)+COUNTIF(W107:W$243,W107)-1,"")</f>
        <v>19</v>
      </c>
      <c r="AB107" s="54">
        <f>IFERROR(RANK(X107,$X$9:$X$243,1)+COUNTIF(X107:X$243,X107)-1,"")</f>
        <v>21</v>
      </c>
      <c r="AC107" s="53">
        <f>IFERROR(RANK(Y107,$Y$9:$Y$243,1)+COUNTIF(Y107:Y$243,Y107)-1,"")</f>
        <v>73</v>
      </c>
      <c r="AD107" s="53">
        <f>IFERROR(RANK(Z107,$Z$9:$Z$243,1)+COUNTIF(Z107:Z$243,Z107)-1,"")</f>
        <v>47</v>
      </c>
    </row>
    <row r="108" spans="2:30" x14ac:dyDescent="0.25">
      <c r="B108" s="56" t="s">
        <v>132</v>
      </c>
      <c r="C108" s="40">
        <v>3.2</v>
      </c>
      <c r="D108" s="57">
        <v>3.2</v>
      </c>
      <c r="E108" s="57">
        <v>3.2</v>
      </c>
      <c r="F108" s="41">
        <v>3.2</v>
      </c>
      <c r="G108" s="42">
        <v>0</v>
      </c>
      <c r="H108" s="42">
        <v>0</v>
      </c>
      <c r="I108" s="58">
        <v>358425</v>
      </c>
      <c r="J108" s="59">
        <v>1112603.7</v>
      </c>
      <c r="K108" s="45">
        <v>-0.2808988764044944</v>
      </c>
      <c r="L108" s="46"/>
      <c r="V108" s="7" t="str">
        <f t="shared" si="15"/>
        <v>UPDCREIT</v>
      </c>
      <c r="W108" s="51">
        <f t="shared" si="16"/>
        <v>0</v>
      </c>
      <c r="X108" s="51">
        <f t="shared" si="17"/>
        <v>-0.2808988764044944</v>
      </c>
      <c r="Y108" s="52">
        <f t="shared" si="18"/>
        <v>358425</v>
      </c>
      <c r="Z108" s="52">
        <f t="shared" si="19"/>
        <v>1112603.7</v>
      </c>
      <c r="AA108" s="53">
        <f>IFERROR(RANK(W108,$W$9:$W$243,1)+COUNTIF(W108:W$243,W108)-1,"")</f>
        <v>25</v>
      </c>
      <c r="AB108" s="54">
        <f>IFERROR(RANK(X108,$X$9:$X$243,1)+COUNTIF(X108:X$243,X108)-1,"")</f>
        <v>13</v>
      </c>
      <c r="AC108" s="53">
        <f>IFERROR(RANK(Y108,$Y$9:$Y$243,1)+COUNTIF(Y108:Y$243,Y108)-1,"")</f>
        <v>65</v>
      </c>
      <c r="AD108" s="53">
        <f>IFERROR(RANK(Z108,$Z$9:$Z$243,1)+COUNTIF(Z108:Z$243,Z108)-1,"")</f>
        <v>58</v>
      </c>
    </row>
    <row r="109" spans="2:30" x14ac:dyDescent="0.25">
      <c r="B109" s="56" t="s">
        <v>133</v>
      </c>
      <c r="C109" s="40">
        <v>1.63</v>
      </c>
      <c r="D109" s="57">
        <v>1.63</v>
      </c>
      <c r="E109" s="57">
        <v>1.63</v>
      </c>
      <c r="F109" s="41">
        <v>1.63</v>
      </c>
      <c r="G109" s="42">
        <v>0</v>
      </c>
      <c r="H109" s="42">
        <v>0</v>
      </c>
      <c r="I109" s="58">
        <v>77546</v>
      </c>
      <c r="J109" s="59">
        <v>116340</v>
      </c>
      <c r="K109" s="45">
        <v>-0.44557823129251706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20</v>
      </c>
      <c r="D110" s="57">
        <v>20.05</v>
      </c>
      <c r="E110" s="57">
        <v>20</v>
      </c>
      <c r="F110" s="41">
        <v>20</v>
      </c>
      <c r="G110" s="42">
        <v>0</v>
      </c>
      <c r="H110" s="42">
        <v>0</v>
      </c>
      <c r="I110" s="58">
        <v>1535001</v>
      </c>
      <c r="J110" s="59">
        <v>30747044</v>
      </c>
      <c r="K110" s="45">
        <v>-0.11111111111111116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24.5</v>
      </c>
      <c r="D111" s="57">
        <v>24.5</v>
      </c>
      <c r="E111" s="57">
        <v>24.5</v>
      </c>
      <c r="F111" s="41">
        <v>24.5</v>
      </c>
      <c r="G111" s="42">
        <v>0</v>
      </c>
      <c r="H111" s="42">
        <v>0</v>
      </c>
      <c r="I111" s="58">
        <v>1249481</v>
      </c>
      <c r="J111" s="59">
        <v>28728272.100000001</v>
      </c>
      <c r="K111" s="45">
        <v>2.2964509394572064E-2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0.35</v>
      </c>
      <c r="D112" s="57">
        <v>0.35</v>
      </c>
      <c r="E112" s="57">
        <v>0.35</v>
      </c>
      <c r="F112" s="41">
        <v>0.35</v>
      </c>
      <c r="G112" s="42">
        <v>0</v>
      </c>
      <c r="H112" s="42">
        <v>0</v>
      </c>
      <c r="I112" s="58">
        <v>415848</v>
      </c>
      <c r="J112" s="59">
        <v>147172.69</v>
      </c>
      <c r="K112" s="45">
        <v>-0.37500000000000011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3.46</v>
      </c>
      <c r="D113" s="57">
        <v>3.45</v>
      </c>
      <c r="E113" s="57">
        <v>3.22</v>
      </c>
      <c r="F113" s="41">
        <v>3.45</v>
      </c>
      <c r="G113" s="42">
        <v>-9.9999999999997868E-3</v>
      </c>
      <c r="H113" s="42">
        <v>-0.28901734104045623</v>
      </c>
      <c r="I113" s="58">
        <v>942068</v>
      </c>
      <c r="J113" s="59">
        <v>3199630.4</v>
      </c>
      <c r="K113" s="45">
        <v>3.791666666666667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20.2</v>
      </c>
      <c r="D114" s="57">
        <v>20</v>
      </c>
      <c r="E114" s="57">
        <v>19.649999999999999</v>
      </c>
      <c r="F114" s="41">
        <v>19.899999999999999</v>
      </c>
      <c r="G114" s="42">
        <v>-0.30000000000000071</v>
      </c>
      <c r="H114" s="42">
        <v>-1.4851485148514887</v>
      </c>
      <c r="I114" s="58">
        <v>11555622</v>
      </c>
      <c r="J114" s="59">
        <v>228904520.44999999</v>
      </c>
      <c r="K114" s="45">
        <v>-0.20874751491053678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UPL</v>
      </c>
      <c r="W115" s="51">
        <f>IF(ISTEXT(B109),H109,"")</f>
        <v>0</v>
      </c>
      <c r="X115" s="51">
        <f>IF(ISTEXT(B109),K109,"")</f>
        <v>-0.44557823129251706</v>
      </c>
      <c r="Y115" s="52">
        <f>IF(ISTEXT(B109),I109,"")</f>
        <v>77546</v>
      </c>
      <c r="Z115" s="52">
        <f>IF(ISTEXT(B109),J109,"")</f>
        <v>116340</v>
      </c>
      <c r="AA115" s="53">
        <f>IFERROR(RANK(W115,$W$9:$W$243,1)+COUNTIF(W115:W$243,W115)-1,"")</f>
        <v>24</v>
      </c>
      <c r="AB115" s="54">
        <f>IFERROR(RANK(X115,$X$9:$X$243,1)+COUNTIF(X115:X$243,X115)-1,"")</f>
        <v>2</v>
      </c>
      <c r="AC115" s="53">
        <f>IFERROR(RANK(Y115,$Y$9:$Y$243,1)+COUNTIF(Y115:Y$243,Y115)-1,"")</f>
        <v>41</v>
      </c>
      <c r="AD115" s="53">
        <f>IFERROR(RANK(Z115,$Z$9:$Z$243,1)+COUNTIF(Z115:Z$243,Z115)-1,"")</f>
        <v>33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VITAFOAM</v>
      </c>
      <c r="W116" s="51">
        <f>IF(ISTEXT(B110),H110,"")</f>
        <v>0</v>
      </c>
      <c r="X116" s="51">
        <f>IF(ISTEXT(B110),K110,"")</f>
        <v>-0.11111111111111116</v>
      </c>
      <c r="Y116" s="52">
        <f>IF(ISTEXT(B110),I110,"")</f>
        <v>1535001</v>
      </c>
      <c r="Z116" s="52">
        <f>IF(ISTEXT(B110),J110,"")</f>
        <v>30747044</v>
      </c>
      <c r="AA116" s="53">
        <f>IFERROR(RANK(W116,$W$9:$W$243,1)+COUNTIF(W116:W$243,W116)-1,"")</f>
        <v>23</v>
      </c>
      <c r="AB116" s="54">
        <f>IFERROR(RANK(X116,$X$9:$X$243,1)+COUNTIF(X116:X$243,X116)-1,"")</f>
        <v>40</v>
      </c>
      <c r="AC116" s="53">
        <f>IFERROR(RANK(Y116,$Y$9:$Y$243,1)+COUNTIF(Y116:Y$243,Y116)-1,"")</f>
        <v>89</v>
      </c>
      <c r="AD116" s="53">
        <f>IFERROR(RANK(Z116,$Z$9:$Z$243,1)+COUNTIF(Z116:Z$243,Z116)-1,"")</f>
        <v>99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WAPCO</v>
      </c>
      <c r="W117" s="51">
        <f>IF(ISTEXT(B111),H111,"")</f>
        <v>0</v>
      </c>
      <c r="X117" s="51">
        <f>IF(ISTEXT(B111),K111,"")</f>
        <v>2.2964509394572064E-2</v>
      </c>
      <c r="Y117" s="52">
        <f>IF(ISTEXT(B111),I111,"")</f>
        <v>1249481</v>
      </c>
      <c r="Z117" s="52">
        <f>IF(ISTEXT(B111),J111,"")</f>
        <v>28728272.100000001</v>
      </c>
      <c r="AA117" s="53">
        <f>IFERROR(RANK(W117,$W$9:$W$243,1)+COUNTIF(W117:W$243,W117)-1,"")</f>
        <v>22</v>
      </c>
      <c r="AB117" s="54">
        <f>IFERROR(RANK(X117,$X$9:$X$243,1)+COUNTIF(X117:X$243,X117)-1,"")</f>
        <v>64</v>
      </c>
      <c r="AC117" s="53">
        <f>IFERROR(RANK(Y117,$Y$9:$Y$243,1)+COUNTIF(Y117:Y$243,Y117)-1,"")</f>
        <v>86</v>
      </c>
      <c r="AD117" s="53">
        <f>IFERROR(RANK(Z117,$Z$9:$Z$243,1)+COUNTIF(Z117:Z$243,Z117)-1,"")</f>
        <v>98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WAPIC</v>
      </c>
      <c r="W118" s="51">
        <f>IF(ISTEXT(B112),H112,"")</f>
        <v>0</v>
      </c>
      <c r="X118" s="51">
        <f>IF(ISTEXT(B112),K112,"")</f>
        <v>-0.37500000000000011</v>
      </c>
      <c r="Y118" s="52">
        <f>IF(ISTEXT(B112),I112,"")</f>
        <v>415848</v>
      </c>
      <c r="Z118" s="52">
        <f>IF(ISTEXT(B112),J112,"")</f>
        <v>147172.69</v>
      </c>
      <c r="AA118" s="53">
        <f>IFERROR(RANK(W118,$W$9:$W$243,1)+COUNTIF(W118:W$243,W118)-1,"")</f>
        <v>21</v>
      </c>
      <c r="AB118" s="54">
        <f>IFERROR(RANK(X118,$X$9:$X$243,1)+COUNTIF(X118:X$243,X118)-1,"")</f>
        <v>4</v>
      </c>
      <c r="AC118" s="53">
        <f>IFERROR(RANK(Y118,$Y$9:$Y$243,1)+COUNTIF(Y118:Y$243,Y118)-1,"")</f>
        <v>70</v>
      </c>
      <c r="AD118" s="53">
        <f>IFERROR(RANK(Z118,$Z$9:$Z$243,1)+COUNTIF(Z118:Z$243,Z118)-1,"")</f>
        <v>40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139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139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139</v>
      </c>
      <c r="V122" s="7" t="str">
        <f t="shared" ref="V122:V123" si="20">IF(ISTEXT(B113),B113,"")</f>
        <v>WEMABANK</v>
      </c>
      <c r="W122" s="51">
        <f t="shared" ref="W122:W123" si="21">IF(ISTEXT(B113),H113,"")</f>
        <v>-0.28901734104045623</v>
      </c>
      <c r="X122" s="51">
        <f t="shared" ref="X122:X123" si="22">IF(ISTEXT(B113),K113,"")</f>
        <v>3.791666666666667</v>
      </c>
      <c r="Y122" s="52">
        <f t="shared" ref="Y122:Y123" si="23">IF(ISTEXT(B113),I113,"")</f>
        <v>942068</v>
      </c>
      <c r="Z122" s="52">
        <f t="shared" ref="Z122:Z123" si="24">IF(ISTEXT(B113),J113,"")</f>
        <v>3199630.4</v>
      </c>
      <c r="AA122" s="53">
        <f>IFERROR(RANK(W122,$W$9:$W$243,1)+COUNTIF(W122:W$243,W122)-1,"")</f>
        <v>20</v>
      </c>
      <c r="AB122" s="54">
        <f>IFERROR(RANK(X122,$X$9:$X$243,1)+COUNTIF(X122:X$243,X122)-1,"")</f>
        <v>104</v>
      </c>
      <c r="AC122" s="53">
        <f>IFERROR(RANK(Y122,$Y$9:$Y$243,1)+COUNTIF(Y122:Y$243,Y122)-1,"")</f>
        <v>82</v>
      </c>
      <c r="AD122" s="53">
        <f>IFERROR(RANK(Z122,$Z$9:$Z$243,1)+COUNTIF(Z122:Z$243,Z122)-1,"")</f>
        <v>76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139</v>
      </c>
      <c r="V123" s="7" t="str">
        <f t="shared" si="20"/>
        <v>ZENITHBANK</v>
      </c>
      <c r="W123" s="51">
        <f t="shared" si="21"/>
        <v>-1.4851485148514887</v>
      </c>
      <c r="X123" s="51">
        <f t="shared" si="22"/>
        <v>-0.20874751491053678</v>
      </c>
      <c r="Y123" s="52">
        <f t="shared" si="23"/>
        <v>11555622</v>
      </c>
      <c r="Z123" s="52">
        <f t="shared" si="24"/>
        <v>228904520.44999999</v>
      </c>
      <c r="AA123" s="53">
        <f>IFERROR(RANK(W123,$W$9:$W$243,1)+COUNTIF(W123:W$243,W123)-1,"")</f>
        <v>16</v>
      </c>
      <c r="AB123" s="54">
        <f>IFERROR(RANK(X123,$X$9:$X$243,1)+COUNTIF(X123:X$243,X123)-1,"")</f>
        <v>20</v>
      </c>
      <c r="AC123" s="53">
        <f>IFERROR(RANK(Y123,$Y$9:$Y$243,1)+COUNTIF(Y123:Y$243,Y123)-1,"")</f>
        <v>105</v>
      </c>
      <c r="AD123" s="53">
        <f>IFERROR(RANK(Z123,$Z$9:$Z$243,1)+COUNTIF(Z123:Z$243,Z123)-1,"")</f>
        <v>105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139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139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139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28417D6-5956-450D-B961-5761FC038C43}"/>
</file>

<file path=customXml/itemProps2.xml><?xml version="1.0" encoding="utf-8"?>
<ds:datastoreItem xmlns:ds="http://schemas.openxmlformats.org/officeDocument/2006/customXml" ds:itemID="{AD610D9C-7F1F-4AE4-967A-214D8AF91961}"/>
</file>

<file path=customXml/itemProps3.xml><?xml version="1.0" encoding="utf-8"?>
<ds:datastoreItem xmlns:ds="http://schemas.openxmlformats.org/officeDocument/2006/customXml" ds:itemID="{AD01DA3A-B170-46FA-9A66-54D7AFBF8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2022-09-28T14:08:46Z</dcterms:created>
  <dcterms:modified xsi:type="dcterms:W3CDTF">2022-09-28T14:12:24Z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