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C02CCAE-EDCE-4D5F-BB8C-9AE1D626689B}" xr6:coauthVersionLast="47" xr6:coauthVersionMax="47" xr10:uidLastSave="{00000000-0000-0000-0000-000000000000}"/>
  <bookViews>
    <workbookView xWindow="-108" yWindow="-108" windowWidth="23256" windowHeight="12456" xr2:uid="{3F84C79A-EA32-4895-A641-F7A875D6440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W124" i="1"/>
  <c r="V124" i="1"/>
  <c r="X124" i="1"/>
  <c r="Z123" i="1"/>
  <c r="Y123" i="1"/>
  <c r="X123" i="1"/>
  <c r="W123" i="1"/>
  <c r="V123" i="1"/>
  <c r="Z122" i="1"/>
  <c r="Y122" i="1"/>
  <c r="W122" i="1"/>
  <c r="V122" i="1"/>
  <c r="X122" i="1"/>
  <c r="Z121" i="1"/>
  <c r="Y121" i="1"/>
  <c r="X121" i="1"/>
  <c r="V121" i="1"/>
  <c r="W121" i="1"/>
  <c r="Z120" i="1"/>
  <c r="Y120" i="1"/>
  <c r="W120" i="1"/>
  <c r="V120" i="1"/>
  <c r="X120" i="1"/>
  <c r="Z119" i="1"/>
  <c r="Y119" i="1"/>
  <c r="X119" i="1"/>
  <c r="V119" i="1"/>
  <c r="W119" i="1"/>
  <c r="Z118" i="1"/>
  <c r="Y118" i="1"/>
  <c r="W118" i="1"/>
  <c r="V118" i="1"/>
  <c r="X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W114" i="1"/>
  <c r="V114" i="1"/>
  <c r="X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W99" i="1"/>
  <c r="V99" i="1"/>
  <c r="Z98" i="1"/>
  <c r="Y98" i="1"/>
  <c r="W98" i="1"/>
  <c r="V98" i="1"/>
  <c r="X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X92" i="1"/>
  <c r="W92" i="1"/>
  <c r="V92" i="1"/>
  <c r="Z91" i="1"/>
  <c r="Y91" i="1"/>
  <c r="X91" i="1"/>
  <c r="W91" i="1"/>
  <c r="V91" i="1"/>
  <c r="Z90" i="1"/>
  <c r="Y90" i="1"/>
  <c r="W90" i="1"/>
  <c r="V90" i="1"/>
  <c r="X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X84" i="1"/>
  <c r="W84" i="1"/>
  <c r="V84" i="1"/>
  <c r="Z83" i="1"/>
  <c r="Y83" i="1"/>
  <c r="X83" i="1"/>
  <c r="W83" i="1"/>
  <c r="V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W74" i="1"/>
  <c r="V74" i="1"/>
  <c r="X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W66" i="1"/>
  <c r="V66" i="1"/>
  <c r="X66" i="1"/>
  <c r="Z65" i="1"/>
  <c r="Y65" i="1"/>
  <c r="X65" i="1"/>
  <c r="V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AT11" i="1" s="1"/>
  <c r="AS11" i="1" s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T8" i="1"/>
  <c r="AT15" i="1" l="1"/>
  <c r="AS15" i="1" s="1"/>
  <c r="AQ12" i="1"/>
  <c r="AP12" i="1" s="1"/>
  <c r="AT14" i="1"/>
  <c r="AS14" i="1" s="1"/>
  <c r="AT13" i="1"/>
  <c r="AS13" i="1" s="1"/>
  <c r="AT16" i="1"/>
  <c r="AS16" i="1" s="1"/>
  <c r="AT12" i="1"/>
  <c r="AS12" i="1" s="1"/>
  <c r="AQ9" i="1"/>
  <c r="AP9" i="1" s="1"/>
  <c r="AN17" i="1"/>
  <c r="AM17" i="1" s="1"/>
  <c r="AK15" i="1"/>
  <c r="AJ15" i="1" s="1"/>
  <c r="AN9" i="1"/>
  <c r="AM9" i="1" s="1"/>
  <c r="AN14" i="1"/>
  <c r="AM14" i="1" s="1"/>
  <c r="AK12" i="1"/>
  <c r="AJ12" i="1" s="1"/>
  <c r="AN13" i="1"/>
  <c r="AM13" i="1" s="1"/>
  <c r="AK11" i="1"/>
  <c r="AJ11" i="1" s="1"/>
  <c r="AN18" i="1"/>
  <c r="AM18" i="1" s="1"/>
  <c r="AK18" i="1"/>
  <c r="AJ18" i="1" s="1"/>
  <c r="AN15" i="1"/>
  <c r="AM15" i="1" s="1"/>
  <c r="AK9" i="1"/>
  <c r="AJ9" i="1" s="1"/>
  <c r="AN12" i="1"/>
  <c r="AM12" i="1" s="1"/>
  <c r="AK16" i="1"/>
  <c r="AJ16" i="1" s="1"/>
  <c r="AK13" i="1"/>
  <c r="AJ13" i="1" s="1"/>
  <c r="AK17" i="1"/>
  <c r="AJ17" i="1" s="1"/>
  <c r="AN11" i="1"/>
  <c r="AM11" i="1" s="1"/>
  <c r="AK14" i="1"/>
  <c r="AJ14" i="1" s="1"/>
  <c r="AK10" i="1"/>
  <c r="AJ10" i="1" s="1"/>
  <c r="AN10" i="1"/>
  <c r="AM10" i="1" s="1"/>
  <c r="AN16" i="1"/>
  <c r="AM16" i="1" s="1"/>
  <c r="AQ10" i="1"/>
  <c r="AP10" i="1" s="1"/>
  <c r="W9" i="1"/>
  <c r="AQ13" i="1"/>
  <c r="AP13" i="1" s="1"/>
  <c r="AQ14" i="1"/>
  <c r="AP14" i="1" s="1"/>
  <c r="AQ18" i="1"/>
  <c r="AP18" i="1" s="1"/>
  <c r="AQ11" i="1"/>
  <c r="AP11" i="1" s="1"/>
  <c r="AQ16" i="1"/>
  <c r="AP16" i="1" s="1"/>
  <c r="AQ15" i="1"/>
  <c r="AP15" i="1" s="1"/>
  <c r="AQ17" i="1"/>
  <c r="AP17" i="1" s="1"/>
  <c r="AT9" i="1"/>
  <c r="AS9" i="1" s="1"/>
  <c r="AT17" i="1"/>
  <c r="AS17" i="1" s="1"/>
  <c r="AT10" i="1"/>
  <c r="AS10" i="1" s="1"/>
  <c r="AT18" i="1"/>
  <c r="AS18" i="1" s="1"/>
  <c r="AE14" i="1" l="1"/>
  <c r="AD14" i="1" s="1"/>
  <c r="AC12" i="1"/>
  <c r="AC17" i="1"/>
  <c r="AE11" i="1"/>
  <c r="AD11" i="1" s="1"/>
  <c r="AC9" i="1"/>
  <c r="AB9" i="1" s="1" a="1"/>
  <c r="AB9" i="1" s="1"/>
  <c r="AE18" i="1"/>
  <c r="AD18" i="1" s="1"/>
  <c r="AC16" i="1"/>
  <c r="AE10" i="1"/>
  <c r="AD10" i="1" s="1"/>
  <c r="AH5" i="1"/>
  <c r="AC14" i="1"/>
  <c r="AE13" i="1"/>
  <c r="AD13" i="1" s="1"/>
  <c r="AC11" i="1"/>
  <c r="AE16" i="1"/>
  <c r="AD16" i="1" s="1"/>
  <c r="AC13" i="1"/>
  <c r="AC15" i="1"/>
  <c r="AC10" i="1"/>
  <c r="AB10" i="1" s="1" a="1"/>
  <c r="AB10" i="1" s="1"/>
  <c r="AE17" i="1"/>
  <c r="AD17" i="1" s="1"/>
  <c r="AC18" i="1"/>
  <c r="AB18" i="1" s="1" a="1"/>
  <c r="AB18" i="1" s="1"/>
  <c r="AE15" i="1"/>
  <c r="AD15" i="1" s="1"/>
  <c r="AE9" i="1"/>
  <c r="AD9" i="1" s="1"/>
  <c r="AE12" i="1"/>
  <c r="AD12" i="1" s="1"/>
  <c r="AB13" i="1" l="1" a="1"/>
  <c r="AB13" i="1" s="1"/>
  <c r="AB12" i="1" a="1"/>
  <c r="AB12" i="1" s="1"/>
  <c r="AB15" i="1" a="1"/>
  <c r="AB15" i="1" s="1"/>
  <c r="AB16" i="1" a="1"/>
  <c r="AB16" i="1" s="1"/>
  <c r="AB11" i="1" a="1"/>
  <c r="AB11" i="1" s="1"/>
  <c r="AB17" i="1" a="1"/>
  <c r="AB17" i="1" s="1"/>
  <c r="AB14" i="1" a="1"/>
  <c r="AB14" i="1" s="1"/>
  <c r="AH13" i="1"/>
  <c r="AH18" i="1"/>
  <c r="AH10" i="1"/>
  <c r="AG10" i="1" s="1" a="1"/>
  <c r="AG10" i="1" s="1"/>
  <c r="AH17" i="1"/>
  <c r="AH9" i="1"/>
  <c r="AG9" i="1" s="1" a="1"/>
  <c r="AG9" i="1" s="1"/>
  <c r="AH16" i="1"/>
  <c r="AH15" i="1"/>
  <c r="AH11" i="1"/>
  <c r="AH12" i="1"/>
  <c r="AH14" i="1"/>
  <c r="AG14" i="1" s="1" a="1"/>
  <c r="AG14" i="1" s="1"/>
  <c r="AG11" i="1" l="1" a="1"/>
  <c r="AG11" i="1" s="1"/>
  <c r="AG16" i="1" a="1"/>
  <c r="AG16" i="1" s="1"/>
  <c r="AG18" i="1" a="1"/>
  <c r="AG18" i="1" s="1"/>
  <c r="AG12" i="1" a="1"/>
  <c r="AG12" i="1" s="1"/>
  <c r="AG13" i="1" a="1"/>
  <c r="AG13" i="1" s="1"/>
  <c r="AG15" i="1" a="1"/>
  <c r="AG15" i="1" s="1"/>
  <c r="AG17" i="1" a="1"/>
  <c r="AG17" i="1" s="1"/>
  <c r="T11" i="1" l="1"/>
  <c r="T16" i="1"/>
  <c r="T12" i="1"/>
  <c r="T15" i="1"/>
  <c r="T10" i="1"/>
  <c r="T18" i="1"/>
  <c r="T17" i="1"/>
  <c r="T13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<sst xmlns="http://schemas.openxmlformats.org/spreadsheetml/2006/main" count="187" uniqueCount="164">
  <si>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</si>
  <si>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</si>
  <si>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</si>
  <si>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</si>
  <si>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</si>
  <si>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</si>
  <si>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</si>
  <si>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</si>
  <si>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</si>
  <si>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</si>
  <si>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</si>
  <si>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</si>
  <si>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</si>
  <si>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</si>
  <si>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</si>
  <si>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</si>
  <si>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</si>
  <si>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</si>
  <si>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</si>
  <si>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</si>
  <si>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</si>
  <si>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</si>
  <si>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</si>
  <si>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</si>
  <si>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</si>
  <si>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</si>
  <si>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</si>
  <si>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</si>
  <si>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</si>
  <si>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</si>
  <si>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</si>
  <si>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</si>
  <si>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</si>
  <si>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</si>
  <si>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</si>
  <si>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</si>
  <si>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</si>
  <si>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</si>
  <si>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</si>
  <si>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</si>
  <si>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</si>
  <si>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</si>
  <si>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</si>
  <si>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</si>
  <si>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</si>
  <si>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</si>
  <si>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</si>
  <si>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</si>
  <si>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</si>
  <si>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</si>
  <si>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</si>
  <si>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</si>
  <si>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</si>
  <si>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</si>
  <si>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</si>
  <si>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</si>
  <si>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</si>
  <si>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</si>
  <si>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</si>
  <si>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</si>
  <si>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</si>
  <si>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</si>
  <si>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</si>
  <si>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</si>
  <si>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</si>
  <si>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</si>
  <si>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</si>
  <si>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</si>
  <si>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</si>
  <si>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</si>
  <si>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</si>
  <si>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</si>
  <si>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</si>
  <si>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</si>
  <si>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</si>
  <si>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</si>
  <si>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</si>
  <si>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</si>
  <si>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</si>
  <si>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</si>
  <si>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</si>
  <si>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</si>
  <si>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</si>
  <si>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</si>
  <si>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</si>
  <si>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</si>
  <si>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</si>
  <si>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</si>
  <si>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</si>
  <si>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</si>
  <si>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</si>
  <si>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</si>
  <si>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</si>
  <si>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</si>
  <si>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</si>
  <si>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</si>
  <si>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</si>
  <si>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</si>
  <si>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</si>
  <si>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</si>
  <si>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</si>
  <si>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</si>
  <si>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</si>
  <si>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</si>
  <si>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</si>
  <si>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</si>
  <si>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</si>
  <si>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</si>
  <si>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</si>
  <si>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</si>
  <si>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</si>
  <si>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</si>
  <si>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</si>
  <si>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</si>
  <si>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</si>
  <si>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</si>
  <si>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</si>
  <si>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</si>
  <si>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</si>
  <si>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</si>
  <si>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</si>
  <si>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</si>
  <si>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</si>
  <si>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</si>
  <si>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</si>
  <si>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</si>
  <si>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</si>
  <si>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</si>
  <si>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</si>
  <si>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</si>
  <si>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</si>
  <si>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</si>
  <si>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</si>
  <si>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</si>
  <si>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</si>
  <si>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</si>
  <si>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</si>
  <si>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</si>
  <si>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</si>
  <si>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</si>
  <si>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</si>
  <si>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</si>
  <si>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</si>
  <si>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</si>
  <si>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</si>
  <si>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</si>
  <si>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</si>
  <si>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</si>
  <si>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</si>
  <si>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</si>
  <si>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</si>
  <si>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</si>
  <si>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</si>
  <si>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</si>
  <si>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</si>
  <si>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</si>
  <si>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</si>
  <si>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</si>
  <si>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</si>
  <si>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</si>
  <si>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9.7%</t>
  </si>
  <si>
    <t>9.3%</t>
  </si>
  <si>
    <t>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</si>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</sst>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54AC62D-C355-4876-BD34-688050B995F6}"/>
    <cellStyle name="Normal" xfId="0" builtinId="0"/>
    <cellStyle name="Percent 2" xfId="2" xr:uid="{BBC0D051-DB89-4A00-98BE-D2961EEC3F94}"/>
    <cellStyle name="Percent 4" xfId="3" xr:uid="{A334974A-8E02-477B-9870-FAEEE1650CD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D07DFFA-2F55-49D0-A74E-A50C0C8FB0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8A3086-363F-4B65-B206-4120DF9999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7F8E923-DD10-4339-8D7D-EF0831BF1D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854F83E-E822-4B36-BB33-A73EBC0B54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C9D8AB5-B58B-4367-8551-AABE98D060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67CBADD-3274-4834-9240-5F589CC8B7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21EF79A-FA07-4E73-8CDB-7BC71C2F4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153367</v>
          </cell>
          <cell r="J44">
            <v>958907.9</v>
          </cell>
        </row>
        <row r="45">
          <cell r="B45" t="str">
            <v>ABCTRANS</v>
          </cell>
          <cell r="C45">
            <v>3.2</v>
          </cell>
          <cell r="F45">
            <v>3.2</v>
          </cell>
          <cell r="I45">
            <v>492338</v>
          </cell>
          <cell r="J45">
            <v>1618959.13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23941</v>
          </cell>
          <cell r="J46">
            <v>178048.3</v>
          </cell>
        </row>
        <row r="47">
          <cell r="B47" t="str">
            <v>ACCESSCORP</v>
          </cell>
          <cell r="C47">
            <v>20</v>
          </cell>
          <cell r="F47">
            <v>20.8</v>
          </cell>
          <cell r="I47">
            <v>41507686</v>
          </cell>
          <cell r="J47">
            <v>841359097.5</v>
          </cell>
        </row>
        <row r="48">
          <cell r="B48" t="str">
            <v>AFRIPRUD</v>
          </cell>
          <cell r="C48">
            <v>12.6</v>
          </cell>
          <cell r="F48">
            <v>13.6</v>
          </cell>
          <cell r="I48">
            <v>3793802</v>
          </cell>
          <cell r="J48">
            <v>51163559.600000001</v>
          </cell>
        </row>
        <row r="49">
          <cell r="B49" t="str">
            <v>AIICO</v>
          </cell>
          <cell r="C49">
            <v>3.9</v>
          </cell>
          <cell r="F49">
            <v>3.99</v>
          </cell>
          <cell r="I49">
            <v>18876973</v>
          </cell>
          <cell r="J49">
            <v>74955693.459999993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501</v>
          </cell>
          <cell r="J50">
            <v>1250997</v>
          </cell>
        </row>
        <row r="51">
          <cell r="B51" t="str">
            <v>ALEX</v>
          </cell>
          <cell r="C51">
            <v>9.35</v>
          </cell>
          <cell r="F51">
            <v>10.25</v>
          </cell>
          <cell r="I51">
            <v>1347180</v>
          </cell>
          <cell r="J51">
            <v>13808591.5</v>
          </cell>
        </row>
        <row r="52">
          <cell r="B52" t="str">
            <v>ARADEL</v>
          </cell>
          <cell r="C52">
            <v>680</v>
          </cell>
          <cell r="F52">
            <v>680</v>
          </cell>
          <cell r="I52">
            <v>943843</v>
          </cell>
          <cell r="J52">
            <v>610985347.60000002</v>
          </cell>
        </row>
        <row r="53">
          <cell r="B53" t="str">
            <v>AUSTINLAZ</v>
          </cell>
          <cell r="C53">
            <v>2.4</v>
          </cell>
          <cell r="F53">
            <v>2.4</v>
          </cell>
          <cell r="I53">
            <v>46207</v>
          </cell>
          <cell r="J53">
            <v>107429.14</v>
          </cell>
        </row>
        <row r="54">
          <cell r="B54" t="str">
            <v>BERGER</v>
          </cell>
          <cell r="C54">
            <v>42</v>
          </cell>
          <cell r="F54">
            <v>42</v>
          </cell>
          <cell r="I54">
            <v>177063</v>
          </cell>
          <cell r="J54">
            <v>7330339.9000000004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63438</v>
          </cell>
          <cell r="J55">
            <v>21124854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875373</v>
          </cell>
          <cell r="J56">
            <v>136511937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75145</v>
          </cell>
          <cell r="J57">
            <v>47627100.899999999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494101</v>
          </cell>
          <cell r="J58">
            <v>28377066.600000001</v>
          </cell>
        </row>
        <row r="59">
          <cell r="B59" t="str">
            <v>CAP</v>
          </cell>
          <cell r="C59">
            <v>68.55</v>
          </cell>
          <cell r="F59">
            <v>74</v>
          </cell>
          <cell r="I59">
            <v>539861</v>
          </cell>
          <cell r="J59">
            <v>38352915.950000003</v>
          </cell>
        </row>
        <row r="60">
          <cell r="B60" t="str">
            <v>CAVERTON</v>
          </cell>
          <cell r="C60">
            <v>5.2</v>
          </cell>
          <cell r="F60">
            <v>5.2</v>
          </cell>
          <cell r="I60">
            <v>198573</v>
          </cell>
          <cell r="J60">
            <v>1046254.45</v>
          </cell>
        </row>
        <row r="61">
          <cell r="B61" t="str">
            <v>CHAMPION</v>
          </cell>
          <cell r="C61">
            <v>13.4</v>
          </cell>
          <cell r="F61">
            <v>14.45</v>
          </cell>
          <cell r="I61">
            <v>2310560</v>
          </cell>
          <cell r="J61">
            <v>32683442.899999999</v>
          </cell>
        </row>
        <row r="62">
          <cell r="B62" t="str">
            <v>CHAMS</v>
          </cell>
          <cell r="C62">
            <v>3.12</v>
          </cell>
          <cell r="F62">
            <v>2.92</v>
          </cell>
          <cell r="I62">
            <v>9106278</v>
          </cell>
          <cell r="J62">
            <v>27088489.41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82152</v>
          </cell>
          <cell r="J63">
            <v>1181038.8</v>
          </cell>
        </row>
        <row r="64">
          <cell r="B64" t="str">
            <v>CILEASING</v>
          </cell>
          <cell r="C64">
            <v>6.1</v>
          </cell>
          <cell r="F64">
            <v>6.1</v>
          </cell>
          <cell r="I64">
            <v>184414</v>
          </cell>
          <cell r="J64">
            <v>1077733.8999999999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155</v>
          </cell>
          <cell r="J65">
            <v>17050</v>
          </cell>
        </row>
        <row r="66">
          <cell r="B66" t="str">
            <v>CONHALLPLC</v>
          </cell>
          <cell r="C66">
            <v>4.21</v>
          </cell>
          <cell r="F66">
            <v>4.21</v>
          </cell>
          <cell r="I66">
            <v>388338</v>
          </cell>
          <cell r="J66">
            <v>1631021.19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16060</v>
          </cell>
          <cell r="J67">
            <v>2785407</v>
          </cell>
        </row>
        <row r="68">
          <cell r="B68" t="str">
            <v>CORNERST</v>
          </cell>
          <cell r="C68">
            <v>5.5</v>
          </cell>
          <cell r="F68">
            <v>5.77</v>
          </cell>
          <cell r="I68">
            <v>583792</v>
          </cell>
          <cell r="J68">
            <v>3358575.13</v>
          </cell>
        </row>
        <row r="69">
          <cell r="B69" t="str">
            <v>CUSTODIAN</v>
          </cell>
          <cell r="C69">
            <v>39.9</v>
          </cell>
          <cell r="F69">
            <v>39</v>
          </cell>
          <cell r="I69">
            <v>19890158</v>
          </cell>
          <cell r="J69">
            <v>775778780</v>
          </cell>
        </row>
        <row r="70">
          <cell r="B70" t="str">
            <v>CUTIX</v>
          </cell>
          <cell r="C70">
            <v>2.99</v>
          </cell>
          <cell r="F70">
            <v>3</v>
          </cell>
          <cell r="I70">
            <v>7314450</v>
          </cell>
          <cell r="J70">
            <v>21931345.800000001</v>
          </cell>
        </row>
        <row r="71">
          <cell r="B71" t="str">
            <v>CWG</v>
          </cell>
          <cell r="C71">
            <v>18.899999999999999</v>
          </cell>
          <cell r="F71">
            <v>18.95</v>
          </cell>
          <cell r="I71">
            <v>4401209</v>
          </cell>
          <cell r="J71">
            <v>82410198.5</v>
          </cell>
        </row>
        <row r="72">
          <cell r="B72" t="str">
            <v>DAARCOMM</v>
          </cell>
          <cell r="C72">
            <v>0.9</v>
          </cell>
          <cell r="F72">
            <v>0.87</v>
          </cell>
          <cell r="I72">
            <v>1086437</v>
          </cell>
          <cell r="J72">
            <v>1001803.63</v>
          </cell>
        </row>
        <row r="73">
          <cell r="B73" t="str">
            <v>DANGCEM</v>
          </cell>
          <cell r="C73">
            <v>614.9</v>
          </cell>
          <cell r="F73">
            <v>614.9</v>
          </cell>
          <cell r="I73">
            <v>1052842</v>
          </cell>
          <cell r="J73">
            <v>638247411.29999995</v>
          </cell>
        </row>
        <row r="74">
          <cell r="B74" t="str">
            <v>DANGSUGAR</v>
          </cell>
          <cell r="C74">
            <v>60</v>
          </cell>
          <cell r="F74">
            <v>60</v>
          </cell>
          <cell r="I74">
            <v>2845905</v>
          </cell>
          <cell r="J74">
            <v>163997904.94999999</v>
          </cell>
        </row>
        <row r="75">
          <cell r="B75" t="str">
            <v>DEAPCAP</v>
          </cell>
          <cell r="C75">
            <v>1.73</v>
          </cell>
          <cell r="F75">
            <v>1.73</v>
          </cell>
          <cell r="I75">
            <v>168966</v>
          </cell>
          <cell r="J75">
            <v>288107.76</v>
          </cell>
        </row>
        <row r="76">
          <cell r="B76" t="str">
            <v>ELLAHLAKES</v>
          </cell>
          <cell r="C76">
            <v>13.1</v>
          </cell>
          <cell r="F76">
            <v>12.75</v>
          </cell>
          <cell r="I76">
            <v>3653118</v>
          </cell>
          <cell r="J76">
            <v>47309626.100000001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569</v>
          </cell>
          <cell r="J77">
            <v>23044.5</v>
          </cell>
        </row>
        <row r="78">
          <cell r="B78" t="str">
            <v>ETERNA</v>
          </cell>
          <cell r="C78">
            <v>30.2</v>
          </cell>
          <cell r="F78">
            <v>30.2</v>
          </cell>
          <cell r="I78">
            <v>141909</v>
          </cell>
          <cell r="J78">
            <v>4257729.75</v>
          </cell>
        </row>
        <row r="79">
          <cell r="B79" t="str">
            <v>ETI</v>
          </cell>
          <cell r="C79">
            <v>36.5</v>
          </cell>
          <cell r="F79">
            <v>36.5</v>
          </cell>
          <cell r="I79">
            <v>5249227635</v>
          </cell>
          <cell r="J79">
            <v>168658184142.14999</v>
          </cell>
        </row>
        <row r="80">
          <cell r="B80" t="str">
            <v>ETRANZACT</v>
          </cell>
          <cell r="C80">
            <v>12.6</v>
          </cell>
          <cell r="F80">
            <v>12.6</v>
          </cell>
          <cell r="I80">
            <v>418472</v>
          </cell>
          <cell r="J80">
            <v>4757180.05</v>
          </cell>
        </row>
        <row r="81">
          <cell r="B81" t="str">
            <v>EUNISELL</v>
          </cell>
          <cell r="C81">
            <v>84.8</v>
          </cell>
          <cell r="F81">
            <v>85</v>
          </cell>
          <cell r="I81">
            <v>761665</v>
          </cell>
          <cell r="J81">
            <v>63604541.75</v>
          </cell>
        </row>
        <row r="82">
          <cell r="B82" t="str">
            <v>FCMB</v>
          </cell>
          <cell r="C82">
            <v>10.6</v>
          </cell>
          <cell r="F82">
            <v>10.55</v>
          </cell>
          <cell r="I82">
            <v>74277472</v>
          </cell>
          <cell r="J82">
            <v>783564254.70000005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14292930</v>
          </cell>
          <cell r="J83">
            <v>271979531.89999998</v>
          </cell>
        </row>
        <row r="84">
          <cell r="B84" t="str">
            <v>FIDSON</v>
          </cell>
          <cell r="C84">
            <v>43</v>
          </cell>
          <cell r="F84">
            <v>43</v>
          </cell>
          <cell r="I84">
            <v>305437</v>
          </cell>
          <cell r="J84">
            <v>12572919.949999999</v>
          </cell>
        </row>
        <row r="85">
          <cell r="B85" t="str">
            <v>FIRSTHOLDCO</v>
          </cell>
          <cell r="C85">
            <v>36</v>
          </cell>
          <cell r="F85">
            <v>39.6</v>
          </cell>
          <cell r="I85">
            <v>108145032</v>
          </cell>
          <cell r="J85">
            <v>4213742550.8499999</v>
          </cell>
        </row>
        <row r="86">
          <cell r="B86" t="str">
            <v>FTNCOCOA</v>
          </cell>
          <cell r="C86">
            <v>4.5</v>
          </cell>
          <cell r="F86">
            <v>4.5</v>
          </cell>
          <cell r="I86">
            <v>1048408</v>
          </cell>
          <cell r="J86">
            <v>4783751.03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25002162</v>
          </cell>
          <cell r="J87">
            <v>28539721238.799999</v>
          </cell>
        </row>
        <row r="88">
          <cell r="B88" t="str">
            <v>GTCO</v>
          </cell>
          <cell r="C88">
            <v>88</v>
          </cell>
          <cell r="F88">
            <v>88.4</v>
          </cell>
          <cell r="I88">
            <v>15127888</v>
          </cell>
          <cell r="J88">
            <v>1334633416.5</v>
          </cell>
        </row>
        <row r="89">
          <cell r="B89" t="str">
            <v>GUINEAINS</v>
          </cell>
          <cell r="C89">
            <v>1.08</v>
          </cell>
          <cell r="F89">
            <v>1.18</v>
          </cell>
          <cell r="I89">
            <v>2398679</v>
          </cell>
          <cell r="J89">
            <v>2809715.67</v>
          </cell>
        </row>
        <row r="90">
          <cell r="B90" t="str">
            <v>GUINNESS</v>
          </cell>
          <cell r="C90">
            <v>263.39999999999998</v>
          </cell>
          <cell r="F90">
            <v>263.39999999999998</v>
          </cell>
          <cell r="I90">
            <v>512495</v>
          </cell>
          <cell r="J90">
            <v>141356979.09999999</v>
          </cell>
        </row>
        <row r="91">
          <cell r="B91" t="str">
            <v>HMCALL</v>
          </cell>
          <cell r="C91">
            <v>3.72</v>
          </cell>
          <cell r="F91">
            <v>3.91</v>
          </cell>
          <cell r="I91">
            <v>1122282</v>
          </cell>
          <cell r="J91">
            <v>4376818.66</v>
          </cell>
        </row>
        <row r="92">
          <cell r="B92" t="str">
            <v>HONYFLOUR</v>
          </cell>
          <cell r="C92">
            <v>18.75</v>
          </cell>
          <cell r="F92">
            <v>18.75</v>
          </cell>
          <cell r="I92">
            <v>1022294</v>
          </cell>
          <cell r="J92">
            <v>19591004.350000001</v>
          </cell>
        </row>
        <row r="93">
          <cell r="B93" t="str">
            <v>IKEJAHOTEL</v>
          </cell>
          <cell r="C93">
            <v>29.8</v>
          </cell>
          <cell r="F93">
            <v>31.85</v>
          </cell>
          <cell r="I93">
            <v>1146828</v>
          </cell>
          <cell r="J93">
            <v>34888880.950000003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23089</v>
          </cell>
          <cell r="J94">
            <v>677973.4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40</v>
          </cell>
          <cell r="J95">
            <v>303.5</v>
          </cell>
        </row>
        <row r="96">
          <cell r="B96" t="str">
            <v>INTBREW</v>
          </cell>
          <cell r="C96">
            <v>11.8</v>
          </cell>
          <cell r="F96">
            <v>11.8</v>
          </cell>
          <cell r="I96">
            <v>425211</v>
          </cell>
          <cell r="J96">
            <v>5039827.45</v>
          </cell>
        </row>
        <row r="97">
          <cell r="B97" t="str">
            <v>INTENEGINS</v>
          </cell>
          <cell r="C97">
            <v>2.52</v>
          </cell>
          <cell r="F97">
            <v>2.27</v>
          </cell>
          <cell r="I97">
            <v>551270</v>
          </cell>
          <cell r="J97">
            <v>1351033.91</v>
          </cell>
        </row>
        <row r="98">
          <cell r="B98" t="str">
            <v>JAIZBANK</v>
          </cell>
          <cell r="C98">
            <v>4.45</v>
          </cell>
          <cell r="F98">
            <v>4.5</v>
          </cell>
          <cell r="I98">
            <v>6105892</v>
          </cell>
          <cell r="J98">
            <v>27456177.100000001</v>
          </cell>
        </row>
        <row r="99">
          <cell r="B99" t="str">
            <v>JAPAULGOLD</v>
          </cell>
          <cell r="C99">
            <v>2.5499999999999998</v>
          </cell>
          <cell r="F99">
            <v>2.4700000000000002</v>
          </cell>
          <cell r="I99">
            <v>11310690</v>
          </cell>
          <cell r="J99">
            <v>26867672.68</v>
          </cell>
        </row>
        <row r="100">
          <cell r="B100" t="str">
            <v>JBERGER</v>
          </cell>
          <cell r="C100">
            <v>139</v>
          </cell>
          <cell r="F100">
            <v>139</v>
          </cell>
          <cell r="I100">
            <v>48952</v>
          </cell>
          <cell r="J100">
            <v>6852920</v>
          </cell>
        </row>
        <row r="101">
          <cell r="B101" t="str">
            <v>JOHNHOLT</v>
          </cell>
          <cell r="C101">
            <v>4.9000000000000004</v>
          </cell>
          <cell r="F101">
            <v>4.9000000000000004</v>
          </cell>
          <cell r="I101">
            <v>80033</v>
          </cell>
          <cell r="J101">
            <v>422933.75</v>
          </cell>
        </row>
        <row r="102">
          <cell r="B102" t="str">
            <v>LASACO</v>
          </cell>
          <cell r="C102">
            <v>2.5</v>
          </cell>
          <cell r="F102">
            <v>2.75</v>
          </cell>
          <cell r="I102">
            <v>10917193</v>
          </cell>
          <cell r="J102">
            <v>29157752.399999999</v>
          </cell>
        </row>
        <row r="103">
          <cell r="B103" t="str">
            <v>LEARNAFRCA</v>
          </cell>
          <cell r="C103">
            <v>6.3</v>
          </cell>
          <cell r="F103">
            <v>6.3</v>
          </cell>
          <cell r="I103">
            <v>24930</v>
          </cell>
          <cell r="J103">
            <v>165508.70000000001</v>
          </cell>
        </row>
        <row r="104">
          <cell r="B104" t="str">
            <v>LEGENDINT</v>
          </cell>
          <cell r="C104">
            <v>5.5</v>
          </cell>
          <cell r="F104">
            <v>5.21</v>
          </cell>
          <cell r="I104">
            <v>962663</v>
          </cell>
          <cell r="J104">
            <v>5231065.3</v>
          </cell>
        </row>
        <row r="105">
          <cell r="B105" t="str">
            <v>LINKASSURE</v>
          </cell>
          <cell r="C105">
            <v>1.65</v>
          </cell>
          <cell r="F105">
            <v>1.81</v>
          </cell>
          <cell r="I105">
            <v>5755791</v>
          </cell>
          <cell r="J105">
            <v>10025235.439999999</v>
          </cell>
        </row>
        <row r="106">
          <cell r="B106" t="str">
            <v>LIVESTOCK</v>
          </cell>
          <cell r="C106">
            <v>6.15</v>
          </cell>
          <cell r="F106">
            <v>6.25</v>
          </cell>
          <cell r="I106">
            <v>548841</v>
          </cell>
          <cell r="J106">
            <v>3407775.3</v>
          </cell>
        </row>
        <row r="107">
          <cell r="B107" t="str">
            <v>LIVINGTRUST</v>
          </cell>
          <cell r="C107">
            <v>3.5</v>
          </cell>
          <cell r="F107">
            <v>3.15</v>
          </cell>
          <cell r="I107">
            <v>3849412</v>
          </cell>
          <cell r="J107">
            <v>12470587.960000001</v>
          </cell>
        </row>
        <row r="108">
          <cell r="B108" t="str">
            <v>MANSARD</v>
          </cell>
          <cell r="C108">
            <v>14</v>
          </cell>
          <cell r="F108">
            <v>14</v>
          </cell>
          <cell r="I108">
            <v>131228</v>
          </cell>
          <cell r="J108">
            <v>1757642.19</v>
          </cell>
        </row>
        <row r="109">
          <cell r="B109" t="str">
            <v>MAYBAKER</v>
          </cell>
          <cell r="C109">
            <v>17.8</v>
          </cell>
          <cell r="F109">
            <v>17.8</v>
          </cell>
          <cell r="I109">
            <v>235856</v>
          </cell>
          <cell r="J109">
            <v>4132812.2</v>
          </cell>
        </row>
        <row r="110">
          <cell r="B110" t="str">
            <v>MBENEFIT</v>
          </cell>
          <cell r="C110">
            <v>3.21</v>
          </cell>
          <cell r="F110">
            <v>3.23</v>
          </cell>
          <cell r="I110">
            <v>2729525</v>
          </cell>
          <cell r="J110">
            <v>8879507.8499999996</v>
          </cell>
        </row>
        <row r="111">
          <cell r="B111" t="str">
            <v>MCNICHOLS</v>
          </cell>
          <cell r="C111">
            <v>3.19</v>
          </cell>
          <cell r="F111">
            <v>2.97</v>
          </cell>
          <cell r="I111">
            <v>5974695</v>
          </cell>
          <cell r="J111">
            <v>17940701.59</v>
          </cell>
        </row>
        <row r="112">
          <cell r="B112" t="str">
            <v>MECURE</v>
          </cell>
          <cell r="C112">
            <v>45.85</v>
          </cell>
          <cell r="F112">
            <v>50.4</v>
          </cell>
          <cell r="I112">
            <v>1535576</v>
          </cell>
          <cell r="J112">
            <v>77333169.900000006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13825</v>
          </cell>
          <cell r="J113">
            <v>185969.55</v>
          </cell>
        </row>
        <row r="114">
          <cell r="B114" t="str">
            <v>MOFIREIF</v>
          </cell>
          <cell r="C114">
            <v>100</v>
          </cell>
          <cell r="F114">
            <v>100</v>
          </cell>
          <cell r="I114">
            <v>130</v>
          </cell>
          <cell r="J114">
            <v>14300</v>
          </cell>
        </row>
        <row r="115">
          <cell r="B115" t="str">
            <v>MORISON</v>
          </cell>
          <cell r="C115">
            <v>4.6900000000000004</v>
          </cell>
          <cell r="F115">
            <v>4.6900000000000004</v>
          </cell>
          <cell r="I115">
            <v>5</v>
          </cell>
          <cell r="J115">
            <v>25.75</v>
          </cell>
        </row>
        <row r="116">
          <cell r="B116" t="str">
            <v>MTNN</v>
          </cell>
          <cell r="C116">
            <v>531.70000000000005</v>
          </cell>
          <cell r="F116">
            <v>531.70000000000005</v>
          </cell>
          <cell r="I116">
            <v>715927</v>
          </cell>
          <cell r="J116">
            <v>359618806.5</v>
          </cell>
        </row>
        <row r="117">
          <cell r="B117" t="str">
            <v>MULTIVERSE</v>
          </cell>
          <cell r="C117">
            <v>12.15</v>
          </cell>
          <cell r="F117">
            <v>12.15</v>
          </cell>
          <cell r="I117">
            <v>200830</v>
          </cell>
          <cell r="J117">
            <v>2679662</v>
          </cell>
        </row>
        <row r="118">
          <cell r="B118" t="str">
            <v>NAHCO</v>
          </cell>
          <cell r="C118">
            <v>104</v>
          </cell>
          <cell r="F118">
            <v>105</v>
          </cell>
          <cell r="I118">
            <v>722909</v>
          </cell>
          <cell r="J118">
            <v>75780361.549999997</v>
          </cell>
        </row>
        <row r="119">
          <cell r="B119" t="str">
            <v>NASCON</v>
          </cell>
          <cell r="C119">
            <v>107.95</v>
          </cell>
          <cell r="F119">
            <v>107.95</v>
          </cell>
          <cell r="I119">
            <v>2275818</v>
          </cell>
          <cell r="J119">
            <v>234327055.94999999</v>
          </cell>
        </row>
        <row r="120">
          <cell r="B120" t="str">
            <v>NB</v>
          </cell>
          <cell r="C120">
            <v>76.7</v>
          </cell>
          <cell r="F120">
            <v>76.7</v>
          </cell>
          <cell r="I120">
            <v>921285</v>
          </cell>
          <cell r="J120">
            <v>70886106.450000003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88454</v>
          </cell>
          <cell r="J121">
            <v>6002642</v>
          </cell>
        </row>
        <row r="122">
          <cell r="B122" t="str">
            <v>NEIMETH</v>
          </cell>
          <cell r="C122">
            <v>6.1</v>
          </cell>
          <cell r="F122">
            <v>6.3</v>
          </cell>
          <cell r="I122">
            <v>3335413</v>
          </cell>
          <cell r="J122">
            <v>21256576.300000001</v>
          </cell>
        </row>
        <row r="123">
          <cell r="B123" t="str">
            <v>NEM</v>
          </cell>
          <cell r="C123">
            <v>25.3</v>
          </cell>
          <cell r="F123">
            <v>25</v>
          </cell>
          <cell r="I123">
            <v>912661</v>
          </cell>
          <cell r="J123">
            <v>22924879.75</v>
          </cell>
        </row>
        <row r="124">
          <cell r="B124" t="str">
            <v>NESTLE</v>
          </cell>
          <cell r="C124">
            <v>1780</v>
          </cell>
          <cell r="F124">
            <v>1780</v>
          </cell>
          <cell r="I124">
            <v>243598</v>
          </cell>
          <cell r="J124">
            <v>471760114.60000002</v>
          </cell>
        </row>
        <row r="125">
          <cell r="B125" t="str">
            <v>NGXGROUP</v>
          </cell>
          <cell r="C125">
            <v>61.4</v>
          </cell>
          <cell r="F125">
            <v>61.4</v>
          </cell>
          <cell r="I125">
            <v>724328</v>
          </cell>
          <cell r="J125">
            <v>44136169.450000003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27724</v>
          </cell>
          <cell r="J126">
            <v>3130961.6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3527</v>
          </cell>
          <cell r="J127">
            <v>267699.3</v>
          </cell>
        </row>
        <row r="128">
          <cell r="B128" t="str">
            <v>NPFMCRFBK</v>
          </cell>
          <cell r="C128">
            <v>3.18</v>
          </cell>
          <cell r="F128">
            <v>3.24</v>
          </cell>
          <cell r="I128">
            <v>6428841</v>
          </cell>
          <cell r="J128">
            <v>20764755.829999998</v>
          </cell>
        </row>
        <row r="129">
          <cell r="B129" t="str">
            <v>NSLTECH</v>
          </cell>
          <cell r="C129">
            <v>0.79</v>
          </cell>
          <cell r="F129">
            <v>0.77</v>
          </cell>
          <cell r="I129">
            <v>4277731</v>
          </cell>
          <cell r="J129">
            <v>3337454.96</v>
          </cell>
        </row>
        <row r="130">
          <cell r="B130" t="str">
            <v>OANDO</v>
          </cell>
          <cell r="C130">
            <v>38</v>
          </cell>
          <cell r="F130">
            <v>37.700000000000003</v>
          </cell>
          <cell r="I130">
            <v>1689486</v>
          </cell>
          <cell r="J130">
            <v>63691084.399999999</v>
          </cell>
        </row>
        <row r="131">
          <cell r="B131" t="str">
            <v>OKOMUOIL</v>
          </cell>
          <cell r="C131">
            <v>1038</v>
          </cell>
          <cell r="F131">
            <v>1109</v>
          </cell>
          <cell r="I131">
            <v>342949</v>
          </cell>
          <cell r="J131">
            <v>373932311.10000002</v>
          </cell>
        </row>
        <row r="132">
          <cell r="B132" t="str">
            <v>OMATEK</v>
          </cell>
          <cell r="C132">
            <v>1.17</v>
          </cell>
          <cell r="F132">
            <v>1.0900000000000001</v>
          </cell>
          <cell r="I132">
            <v>5041939</v>
          </cell>
          <cell r="J132">
            <v>5490377.6699999999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196846</v>
          </cell>
          <cell r="J133">
            <v>278768257.30000001</v>
          </cell>
        </row>
        <row r="134">
          <cell r="B134" t="str">
            <v>PRESTIGE</v>
          </cell>
          <cell r="C134">
            <v>1.5</v>
          </cell>
          <cell r="F134">
            <v>1.65</v>
          </cell>
          <cell r="I134">
            <v>2524188</v>
          </cell>
          <cell r="J134">
            <v>4108906.05</v>
          </cell>
        </row>
        <row r="135">
          <cell r="B135" t="str">
            <v>PZ</v>
          </cell>
          <cell r="C135">
            <v>47</v>
          </cell>
          <cell r="F135">
            <v>45.5</v>
          </cell>
          <cell r="I135">
            <v>2146410</v>
          </cell>
          <cell r="J135">
            <v>96420563.599999994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22663</v>
          </cell>
          <cell r="J136">
            <v>194171.2</v>
          </cell>
        </row>
        <row r="137">
          <cell r="B137" t="str">
            <v>REGALINS</v>
          </cell>
          <cell r="C137">
            <v>1.03</v>
          </cell>
          <cell r="F137">
            <v>1.02</v>
          </cell>
          <cell r="I137">
            <v>2638183</v>
          </cell>
          <cell r="J137">
            <v>2666371.2799999998</v>
          </cell>
        </row>
        <row r="138">
          <cell r="B138" t="str">
            <v>ROYALEX</v>
          </cell>
          <cell r="C138">
            <v>1.79</v>
          </cell>
          <cell r="F138">
            <v>1.89</v>
          </cell>
          <cell r="I138">
            <v>3438180</v>
          </cell>
          <cell r="J138">
            <v>6506473.1699999999</v>
          </cell>
        </row>
        <row r="139">
          <cell r="B139" t="str">
            <v>RTBRISCOE</v>
          </cell>
          <cell r="C139">
            <v>3.2</v>
          </cell>
          <cell r="F139">
            <v>3.2</v>
          </cell>
          <cell r="I139">
            <v>283474</v>
          </cell>
          <cell r="J139">
            <v>885136.48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67111</v>
          </cell>
          <cell r="J140">
            <v>492999.05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10262</v>
          </cell>
          <cell r="J141">
            <v>54642501.100000001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7214</v>
          </cell>
          <cell r="J142">
            <v>2893647.3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44350</v>
          </cell>
          <cell r="J143">
            <v>3534409.6</v>
          </cell>
        </row>
        <row r="144">
          <cell r="B144" t="str">
            <v>SOVRENINS</v>
          </cell>
          <cell r="C144">
            <v>4.1100000000000003</v>
          </cell>
          <cell r="F144">
            <v>4.1900000000000004</v>
          </cell>
          <cell r="I144">
            <v>20611239</v>
          </cell>
          <cell r="J144">
            <v>88027131.170000002</v>
          </cell>
        </row>
        <row r="145">
          <cell r="B145" t="str">
            <v>STANBIC</v>
          </cell>
          <cell r="C145">
            <v>105</v>
          </cell>
          <cell r="F145">
            <v>105</v>
          </cell>
          <cell r="I145">
            <v>2304601</v>
          </cell>
          <cell r="J145">
            <v>241738249.59999999</v>
          </cell>
        </row>
        <row r="146">
          <cell r="B146" t="str">
            <v>STERLINGNG</v>
          </cell>
          <cell r="C146">
            <v>7.1</v>
          </cell>
          <cell r="F146">
            <v>7.35</v>
          </cell>
          <cell r="I146">
            <v>87310551</v>
          </cell>
          <cell r="J146">
            <v>606157438.35000002</v>
          </cell>
        </row>
        <row r="147">
          <cell r="B147" t="str">
            <v>SUNUASSUR</v>
          </cell>
          <cell r="C147">
            <v>4.34</v>
          </cell>
          <cell r="F147">
            <v>4.3499999999999996</v>
          </cell>
          <cell r="I147">
            <v>2515815</v>
          </cell>
          <cell r="J147">
            <v>10785941.060000001</v>
          </cell>
        </row>
        <row r="148">
          <cell r="B148" t="str">
            <v>TANTALIZER</v>
          </cell>
          <cell r="C148">
            <v>2.38</v>
          </cell>
          <cell r="F148">
            <v>2.31</v>
          </cell>
          <cell r="I148">
            <v>14659094</v>
          </cell>
          <cell r="J148">
            <v>33998409.490000002</v>
          </cell>
        </row>
        <row r="149">
          <cell r="B149" t="str">
            <v>TIP</v>
          </cell>
          <cell r="C149">
            <v>11.55</v>
          </cell>
          <cell r="F149">
            <v>11.6</v>
          </cell>
          <cell r="I149">
            <v>2623386</v>
          </cell>
          <cell r="J149">
            <v>30902075.75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7355</v>
          </cell>
          <cell r="J150">
            <v>4236480</v>
          </cell>
        </row>
        <row r="151">
          <cell r="B151" t="str">
            <v>TRANSCOHOT</v>
          </cell>
          <cell r="C151">
            <v>155.6</v>
          </cell>
          <cell r="F151">
            <v>155.6</v>
          </cell>
          <cell r="I151">
            <v>5409</v>
          </cell>
          <cell r="J151">
            <v>813136.5</v>
          </cell>
        </row>
        <row r="152">
          <cell r="B152" t="str">
            <v>TRANSCORP</v>
          </cell>
          <cell r="C152">
            <v>42.2</v>
          </cell>
          <cell r="F152">
            <v>41</v>
          </cell>
          <cell r="I152">
            <v>1684564</v>
          </cell>
          <cell r="J152">
            <v>69334221.799999997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150500</v>
          </cell>
          <cell r="J153">
            <v>323575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17571</v>
          </cell>
          <cell r="J154">
            <v>4854867.3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39296</v>
          </cell>
          <cell r="J155">
            <v>158225.4</v>
          </cell>
        </row>
        <row r="156">
          <cell r="B156" t="str">
            <v>UACN</v>
          </cell>
          <cell r="C156">
            <v>83</v>
          </cell>
          <cell r="F156">
            <v>83</v>
          </cell>
          <cell r="I156">
            <v>1092127</v>
          </cell>
          <cell r="J156">
            <v>92149346.150000006</v>
          </cell>
        </row>
        <row r="157">
          <cell r="B157" t="str">
            <v>UBA</v>
          </cell>
          <cell r="C157">
            <v>39.700000000000003</v>
          </cell>
          <cell r="F157">
            <v>39.799999999999997</v>
          </cell>
          <cell r="I157">
            <v>12607707</v>
          </cell>
          <cell r="J157">
            <v>502772019.80000001</v>
          </cell>
        </row>
        <row r="158">
          <cell r="B158" t="str">
            <v>UCAP</v>
          </cell>
          <cell r="C158">
            <v>17</v>
          </cell>
          <cell r="F158">
            <v>17.55</v>
          </cell>
          <cell r="I158">
            <v>4574473</v>
          </cell>
          <cell r="J158">
            <v>79229652.450000003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42696</v>
          </cell>
          <cell r="J159">
            <v>2092852.75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1974600</v>
          </cell>
          <cell r="J160">
            <v>130680429.15000001</v>
          </cell>
        </row>
        <row r="161">
          <cell r="B161" t="str">
            <v>UNIONDICON</v>
          </cell>
          <cell r="C161">
            <v>6.3</v>
          </cell>
          <cell r="F161">
            <v>6</v>
          </cell>
          <cell r="I161">
            <v>1214498</v>
          </cell>
          <cell r="J161">
            <v>7570332.0999999996</v>
          </cell>
        </row>
        <row r="162">
          <cell r="B162" t="str">
            <v>UNIVINSURE</v>
          </cell>
          <cell r="C162">
            <v>1.17</v>
          </cell>
          <cell r="F162">
            <v>1.1200000000000001</v>
          </cell>
          <cell r="I162">
            <v>1425413</v>
          </cell>
          <cell r="J162">
            <v>1631433</v>
          </cell>
        </row>
        <row r="163">
          <cell r="B163" t="str">
            <v>UPDC</v>
          </cell>
          <cell r="C163">
            <v>5.2</v>
          </cell>
          <cell r="F163">
            <v>5.15</v>
          </cell>
          <cell r="I163">
            <v>1091923</v>
          </cell>
          <cell r="J163">
            <v>5619670.8499999996</v>
          </cell>
        </row>
        <row r="164">
          <cell r="B164" t="str">
            <v>UPDCREIT</v>
          </cell>
          <cell r="C164">
            <v>6.9</v>
          </cell>
          <cell r="F164">
            <v>6.95</v>
          </cell>
          <cell r="I164">
            <v>1561904</v>
          </cell>
          <cell r="J164">
            <v>10764897.6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177908</v>
          </cell>
          <cell r="J165">
            <v>1094955.2</v>
          </cell>
        </row>
        <row r="166">
          <cell r="B166" t="str">
            <v>VERITASKAP</v>
          </cell>
          <cell r="C166">
            <v>1.6</v>
          </cell>
          <cell r="F166">
            <v>1.76</v>
          </cell>
          <cell r="I166">
            <v>3326191</v>
          </cell>
          <cell r="J166">
            <v>5839916.6699999999</v>
          </cell>
        </row>
        <row r="167">
          <cell r="B167" t="str">
            <v>VFDGROUP</v>
          </cell>
          <cell r="C167">
            <v>10.15</v>
          </cell>
          <cell r="F167">
            <v>10.5</v>
          </cell>
          <cell r="I167">
            <v>712000</v>
          </cell>
          <cell r="J167">
            <v>7396067.5999999996</v>
          </cell>
        </row>
        <row r="168">
          <cell r="B168" t="str">
            <v>VITAFOAM</v>
          </cell>
          <cell r="C168">
            <v>88.9</v>
          </cell>
          <cell r="F168">
            <v>90.5</v>
          </cell>
          <cell r="I168">
            <v>16886885</v>
          </cell>
          <cell r="J168">
            <v>1526117305.05</v>
          </cell>
        </row>
        <row r="169">
          <cell r="B169" t="str">
            <v>WAPCO</v>
          </cell>
          <cell r="C169">
            <v>139.1</v>
          </cell>
          <cell r="F169">
            <v>133</v>
          </cell>
          <cell r="I169">
            <v>3009033</v>
          </cell>
          <cell r="J169">
            <v>407310924.69999999</v>
          </cell>
        </row>
        <row r="170">
          <cell r="B170" t="str">
            <v>WAPIC</v>
          </cell>
          <cell r="C170">
            <v>2.93</v>
          </cell>
          <cell r="F170">
            <v>2.9</v>
          </cell>
          <cell r="I170">
            <v>1986030</v>
          </cell>
          <cell r="J170">
            <v>5747990.4100000001</v>
          </cell>
        </row>
        <row r="171">
          <cell r="B171" t="str">
            <v>WEMABANK</v>
          </cell>
          <cell r="C171">
            <v>18.399999999999999</v>
          </cell>
          <cell r="F171">
            <v>18.600000000000001</v>
          </cell>
          <cell r="I171">
            <v>1159533</v>
          </cell>
          <cell r="J171">
            <v>21462085.800000001</v>
          </cell>
        </row>
        <row r="172">
          <cell r="B172" t="str">
            <v>ZENITHBANK</v>
          </cell>
          <cell r="C172">
            <v>63.5</v>
          </cell>
          <cell r="F172">
            <v>63.5</v>
          </cell>
          <cell r="I172">
            <v>32216654</v>
          </cell>
          <cell r="J172">
            <v>2047015404.75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9A2A7-9CF9-4E78-A5E7-D304F0C28DE5}">
  <dimension ref="A1:AV217"/>
  <sheetViews>
    <sheetView tabSelected="1" zoomScale="80" zoomScaleNormal="80" workbookViewId="0">
      <selection activeCell="AW18" sqref="AW1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COUNTIFS(W9:W178,"&gt;"&amp;LARGE(W9:W178,MIN(AH4,COUNT(W9:W178))))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153367</v>
      </c>
      <c r="J9" s="45">
        <v>958907.9</v>
      </c>
      <c r="K9" s="46">
        <v>0.95</v>
      </c>
      <c r="L9" s="47"/>
      <c r="N9" s="48" t="s">
        <v>71</v>
      </c>
      <c r="O9" s="49">
        <v>39.6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153367</v>
      </c>
      <c r="Z9" s="53">
        <f t="shared" ref="Z9:Z72" si="4">IF(ISTEXT(B9),J9,"")</f>
        <v>958907.9</v>
      </c>
      <c r="AA9" s="8">
        <v>1</v>
      </c>
      <c r="AB9" s="54" t="str" cm="1">
        <f t="array" ref="AB9">IF($AC9="","",INDEX($V$9:$V$178,SMALL(IF($W$9:$W$178=$AC9,ROW($V$9:$V$178)-ROW($V$9)+1),COUNTIFS($AC$9:AC9,AC9))))</f>
        <v>LIVINGTRUST</v>
      </c>
      <c r="AC9" s="55">
        <f>IF(ROWS($AC$9:AC9)&lt;=$AC$5,SMALL($W$9:$W$178,ROWS($AC$9:AC9)),"")</f>
        <v>-0.10000000000000002</v>
      </c>
      <c r="AD9" s="56" t="str">
        <f t="shared" ref="AD9:AD18" si="5">INDEX($V$9:$Z$178,MATCH(AE9,$W$9:$W$178,0)+0,1)</f>
        <v>LIVINGTRUST</v>
      </c>
      <c r="AE9" s="57">
        <f>_xlfn.MINIFS($W$9:$W$178,$W$9:$W$178,"&lt;&gt;0")</f>
        <v>-0.10000000000000002</v>
      </c>
      <c r="AF9" s="57"/>
      <c r="AG9" s="54" t="str" cm="1">
        <f t="array" ref="AG9">IF($AH9="","",INDEX($V$9:$V$178,SMALL(IF($W$9:$W$178=$AH9,ROW($V$9:$V$178)-ROW($V$9)+1),COUNTIFS($AH$9:AH9,AH9))))</f>
        <v>FIRSTHOLDCO</v>
      </c>
      <c r="AH9" s="55">
        <f>IF(ROWS($AH$9:AH9)&lt;=$AH$5,LARGE($W$9:$W$178,ROWS($AH$9:AH9)),"")</f>
        <v>0.10000000000000003</v>
      </c>
      <c r="AJ9" s="56" t="str">
        <f t="shared" ref="AJ9:AJ18" si="6">INDEX($V$9:$Z$178,MATCH(AK9,$X$9:$X$178,0)+0,1)</f>
        <v>VFDGROUP</v>
      </c>
      <c r="AK9" s="57">
        <f>_xlfn.MINIFS($X$9:$X$178,$X$9:$X$178,"&lt;&gt;0")</f>
        <v>-0.76351351351351349</v>
      </c>
      <c r="AM9" s="56" t="str">
        <f t="shared" ref="AM9:AM18" si="7">INDEX($V$9:$Z$178,MATCH(AN9,$X$9:$X$178,0)+0,1)</f>
        <v>NCR</v>
      </c>
      <c r="AN9" s="57">
        <f t="shared" ref="AN9:AN18" si="8">LARGE($X$9:$X$178,AA9)</f>
        <v>13.540000000000001</v>
      </c>
      <c r="AP9" s="56" t="str">
        <f t="shared" ref="AP9:AP18" si="9">INDEX($V$9:$Z$178,MATCH(AQ9,$Y$9:$Y$178,0)+0,1)</f>
        <v>ETI</v>
      </c>
      <c r="AQ9" s="58">
        <f t="shared" ref="AQ9:AQ18" si="10">LARGE($Y$9:$Y$178,AA9)</f>
        <v>5249227635</v>
      </c>
      <c r="AR9" s="58"/>
      <c r="AS9" s="56" t="str">
        <f t="shared" ref="AS9:AS18" si="11">INDEX($V$9:$Z$178,MATCH(AT9,$Z$9:$Z$178,0)+0,1)</f>
        <v>ETI</v>
      </c>
      <c r="AT9" s="59">
        <f t="shared" ref="AT9:AT18" si="12">LARGE($Z$9:$Z$178,AA9)</f>
        <v>168658184142.14999</v>
      </c>
    </row>
    <row r="10" spans="2:46" x14ac:dyDescent="0.3">
      <c r="B10" s="60" t="s">
        <v>26</v>
      </c>
      <c r="C10" s="41">
        <v>3.2</v>
      </c>
      <c r="D10" s="61">
        <v>3.2</v>
      </c>
      <c r="E10" s="61">
        <v>3.2</v>
      </c>
      <c r="F10" s="42">
        <v>3.2</v>
      </c>
      <c r="G10" s="43">
        <v>0</v>
      </c>
      <c r="H10" s="43">
        <v>0</v>
      </c>
      <c r="I10" s="44">
        <v>492338</v>
      </c>
      <c r="J10" s="62">
        <v>1618959.13</v>
      </c>
      <c r="K10" s="46">
        <v>1.601626016260163</v>
      </c>
      <c r="L10" s="47"/>
      <c r="N10" s="48" t="s">
        <v>88</v>
      </c>
      <c r="O10" s="49">
        <v>2.75</v>
      </c>
      <c r="P10" s="50" t="s">
        <v>159</v>
      </c>
      <c r="T10" s="51">
        <f t="shared" si="0"/>
        <v>10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1.601626016260163</v>
      </c>
      <c r="Y10" s="53">
        <f t="shared" si="3"/>
        <v>492338</v>
      </c>
      <c r="Z10" s="53">
        <f t="shared" si="4"/>
        <v>1618959.13</v>
      </c>
      <c r="AA10" s="8">
        <v>2</v>
      </c>
      <c r="AB10" s="54" t="str" cm="1">
        <f t="array" ref="AB10">IF($AC10="","",INDEX($V$9:$V$178,SMALL(IF($W$9:$W$178=$AC10,ROW($V$9:$V$178)-ROW($V$9)+1),COUNTIFS($AC$9:AC10,AC10))))</f>
        <v>INTENEGINS</v>
      </c>
      <c r="AC10" s="55">
        <f>IF(ROWS($AC$9:AC10)&lt;=$AC$5,SMALL($W$9:$W$178,ROWS($AC$9:AC10)),"")</f>
        <v>-9.9206349206349215E-2</v>
      </c>
      <c r="AD10" s="56" t="str">
        <f t="shared" si="5"/>
        <v>INTENEGINS</v>
      </c>
      <c r="AE10" s="57">
        <f t="shared" ref="AE10:AE18" si="14">SMALL($W$9:$W$178,AA10)</f>
        <v>-9.9206349206349215E-2</v>
      </c>
      <c r="AF10" s="57"/>
      <c r="AG10" s="54" t="str" cm="1">
        <f t="array" ref="AG10">IF($AH10="","",INDEX($V$9:$V$178,SMALL(IF($W$9:$W$178=$AH10,ROW($V$9:$V$178)-ROW($V$9)+1),COUNTIFS($AH$9:AH10,AH10))))</f>
        <v>LASACO</v>
      </c>
      <c r="AH10" s="55">
        <f>IF(ROWS($AH$9:AH10)&lt;=$AH$5,LARGE($W$9:$W$178,ROWS($AH$9:AH10)),"")</f>
        <v>0.1</v>
      </c>
      <c r="AJ10" s="56" t="str">
        <f t="shared" si="6"/>
        <v>SUNUASSUR</v>
      </c>
      <c r="AK10" s="57">
        <f t="shared" ref="AK10:AK18" si="15">SMALL($X$9:$X$178,AA10)</f>
        <v>-0.59534883720930232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FIRSTHOLDCO</v>
      </c>
      <c r="AQ10" s="58">
        <f t="shared" si="10"/>
        <v>108145032</v>
      </c>
      <c r="AR10" s="58"/>
      <c r="AS10" s="56" t="str">
        <f t="shared" si="11"/>
        <v>GEREGU</v>
      </c>
      <c r="AT10" s="59">
        <f t="shared" si="12"/>
        <v>28539721238.799999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23941</v>
      </c>
      <c r="J11" s="62">
        <v>178048.3</v>
      </c>
      <c r="K11" s="46">
        <v>1.4499999999999997</v>
      </c>
      <c r="L11" s="47"/>
      <c r="N11" s="48" t="s">
        <v>152</v>
      </c>
      <c r="O11" s="49">
        <v>1.76</v>
      </c>
      <c r="P11" s="50" t="s">
        <v>159</v>
      </c>
      <c r="T11" s="51">
        <f t="shared" si="0"/>
        <v>9.9999999999999947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23941</v>
      </c>
      <c r="Z11" s="53">
        <f t="shared" si="4"/>
        <v>178048.3</v>
      </c>
      <c r="AA11" s="8">
        <v>3</v>
      </c>
      <c r="AB11" s="54" t="str" cm="1">
        <f t="array" ref="AB11">IF($AC11="","",INDEX($V$9:$V$178,SMALL(IF($W$9:$W$178=$AC11,ROW($V$9:$V$178)-ROW($V$9)+1),COUNTIFS($AC$9:AC11,AC11))))</f>
        <v>MCNICHOLS</v>
      </c>
      <c r="AC11" s="55">
        <f>IF(ROWS($AC$9:AC11)&lt;=$AC$5,SMALL($W$9:$W$178,ROWS($AC$9:AC11)),"")</f>
        <v>-6.896551724137924E-2</v>
      </c>
      <c r="AD11" s="56" t="str">
        <f t="shared" si="5"/>
        <v>MCNICHOLS</v>
      </c>
      <c r="AE11" s="57">
        <f t="shared" si="14"/>
        <v>-6.896551724137924E-2</v>
      </c>
      <c r="AF11" s="57"/>
      <c r="AG11" s="54" t="str" cm="1">
        <f t="array" ref="AG11">IF($AH11="","",INDEX($V$9:$V$178,SMALL(IF($W$9:$W$178=$AH11,ROW($V$9:$V$178)-ROW($V$9)+1),COUNTIFS($AH$9:AH11,AH11))))</f>
        <v>VERITASKAP</v>
      </c>
      <c r="AH11" s="55">
        <f>IF(ROWS($AH$9:AH11)&lt;=$AH$5,LARGE($W$9:$W$178,ROWS($AH$9:AH11)),"")</f>
        <v>9.999999999999995E-2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4.2950819672131146</v>
      </c>
      <c r="AP11" s="56" t="str">
        <f t="shared" si="9"/>
        <v>STERLINGNG</v>
      </c>
      <c r="AQ11" s="58">
        <f t="shared" si="10"/>
        <v>87310551</v>
      </c>
      <c r="AR11" s="58"/>
      <c r="AS11" s="56" t="str">
        <f t="shared" si="11"/>
        <v>FIRSTHOLDCO</v>
      </c>
      <c r="AT11" s="59">
        <f t="shared" si="12"/>
        <v>4213742550.8499999</v>
      </c>
    </row>
    <row r="12" spans="2:46" x14ac:dyDescent="0.3">
      <c r="B12" s="60" t="s">
        <v>28</v>
      </c>
      <c r="C12" s="41">
        <v>20</v>
      </c>
      <c r="D12" s="41">
        <v>20.9</v>
      </c>
      <c r="E12" s="41">
        <v>20.05</v>
      </c>
      <c r="F12" s="42">
        <v>20.8</v>
      </c>
      <c r="G12" s="43">
        <v>0.80000000000000071</v>
      </c>
      <c r="H12" s="43">
        <v>4.0000000000000036</v>
      </c>
      <c r="I12" s="44">
        <v>41507686</v>
      </c>
      <c r="J12" s="62">
        <v>841359097.5</v>
      </c>
      <c r="K12" s="46">
        <v>-0.1278825995807128</v>
      </c>
      <c r="L12" s="47"/>
      <c r="N12" s="48" t="s">
        <v>120</v>
      </c>
      <c r="O12" s="49">
        <v>1.65</v>
      </c>
      <c r="P12" s="50" t="s">
        <v>159</v>
      </c>
      <c r="T12" s="51">
        <f t="shared" si="0"/>
        <v>9.9999999999999929</v>
      </c>
      <c r="V12" s="7" t="str">
        <f t="shared" si="1"/>
        <v>ACCESSCORP</v>
      </c>
      <c r="W12" s="52">
        <f t="shared" si="13"/>
        <v>4.0000000000000036E-2</v>
      </c>
      <c r="X12" s="52">
        <f t="shared" si="2"/>
        <v>-0.1278825995807128</v>
      </c>
      <c r="Y12" s="53">
        <f t="shared" si="3"/>
        <v>41507686</v>
      </c>
      <c r="Z12" s="53">
        <f t="shared" si="4"/>
        <v>841359097.5</v>
      </c>
      <c r="AA12" s="8">
        <v>4</v>
      </c>
      <c r="AB12" s="54" t="str" cm="1">
        <f t="array" ref="AB12">IF($AC12="","",INDEX($V$9:$V$178,SMALL(IF($W$9:$W$178=$AC12,ROW($V$9:$V$178)-ROW($V$9)+1),COUNTIFS($AC$9:AC12,AC12))))</f>
        <v>OMATEK</v>
      </c>
      <c r="AC12" s="55">
        <f>IF(ROWS($AC$9:AC12)&lt;=$AC$5,SMALL($W$9:$W$178,ROWS($AC$9:AC12)),"")</f>
        <v>-6.8376068376068258E-2</v>
      </c>
      <c r="AD12" s="56" t="str">
        <f t="shared" si="5"/>
        <v>OMATEK</v>
      </c>
      <c r="AE12" s="57">
        <f t="shared" si="14"/>
        <v>-6.8376068376068258E-2</v>
      </c>
      <c r="AF12" s="57"/>
      <c r="AG12" s="54" t="str" cm="1">
        <f t="array" ref="AG12">IF($AH12="","",INDEX($V$9:$V$178,SMALL(IF($W$9:$W$178=$AH12,ROW($V$9:$V$178)-ROW($V$9)+1),COUNTIFS($AH$9:AH12,AH12))))</f>
        <v>PRESTIGE</v>
      </c>
      <c r="AH12" s="55">
        <f>IF(ROWS($AH$9:AH12)&lt;=$AH$5,LARGE($W$9:$W$178,ROWS($AH$9:AH12)),"")</f>
        <v>9.9999999999999922E-2</v>
      </c>
      <c r="AJ12" s="56" t="str">
        <f t="shared" si="6"/>
        <v>OANDO</v>
      </c>
      <c r="AK12" s="57">
        <f t="shared" si="15"/>
        <v>-0.42878787878787872</v>
      </c>
      <c r="AM12" s="56" t="str">
        <f t="shared" si="7"/>
        <v>TIP</v>
      </c>
      <c r="AN12" s="57">
        <f t="shared" si="8"/>
        <v>3.6399999999999997</v>
      </c>
      <c r="AP12" s="56" t="str">
        <f t="shared" si="9"/>
        <v>FCMB</v>
      </c>
      <c r="AQ12" s="58">
        <f t="shared" si="10"/>
        <v>74277472</v>
      </c>
      <c r="AR12" s="58"/>
      <c r="AS12" s="56" t="str">
        <f t="shared" si="11"/>
        <v>ZENITHBANK</v>
      </c>
      <c r="AT12" s="59">
        <f t="shared" si="12"/>
        <v>2047015404.75</v>
      </c>
    </row>
    <row r="13" spans="2:46" x14ac:dyDescent="0.3">
      <c r="B13" s="60" t="s">
        <v>29</v>
      </c>
      <c r="C13" s="41">
        <v>12.6</v>
      </c>
      <c r="D13" s="61">
        <v>13.8</v>
      </c>
      <c r="E13" s="61">
        <v>13.5</v>
      </c>
      <c r="F13" s="42">
        <v>13.6</v>
      </c>
      <c r="G13" s="43">
        <v>1</v>
      </c>
      <c r="H13" s="43">
        <v>7.9365079365079358</v>
      </c>
      <c r="I13" s="44">
        <v>3793802</v>
      </c>
      <c r="J13" s="62">
        <v>51163559.600000001</v>
      </c>
      <c r="K13" s="46">
        <v>-0.33819951338199516</v>
      </c>
      <c r="L13" s="47"/>
      <c r="N13" s="48" t="s">
        <v>98</v>
      </c>
      <c r="O13" s="49">
        <v>50.4</v>
      </c>
      <c r="P13" s="50" t="s">
        <v>159</v>
      </c>
      <c r="T13" s="51">
        <f t="shared" si="0"/>
        <v>9.9236641221373976</v>
      </c>
      <c r="V13" s="7" t="str">
        <f t="shared" si="1"/>
        <v>AFRIPRUD</v>
      </c>
      <c r="W13" s="52">
        <f t="shared" si="13"/>
        <v>7.9365079365079361E-2</v>
      </c>
      <c r="X13" s="52">
        <f t="shared" si="2"/>
        <v>-0.33819951338199516</v>
      </c>
      <c r="Y13" s="53">
        <f t="shared" si="3"/>
        <v>3793802</v>
      </c>
      <c r="Z13" s="53">
        <f t="shared" si="4"/>
        <v>51163559.600000001</v>
      </c>
      <c r="AA13" s="8">
        <v>5</v>
      </c>
      <c r="AB13" s="54" t="str" cm="1">
        <f t="array" ref="AB13">IF($AC13="","",INDEX($V$9:$V$178,SMALL(IF($W$9:$W$178=$AC13,ROW($V$9:$V$178)-ROW($V$9)+1),COUNTIFS($AC$9:AC13,AC13))))</f>
        <v>CHAMS</v>
      </c>
      <c r="AC13" s="55">
        <f>IF(ROWS($AC$9:AC13)&lt;=$AC$5,SMALL($W$9:$W$178,ROWS($AC$9:AC13)),"")</f>
        <v>-6.4102564102564152E-2</v>
      </c>
      <c r="AD13" s="56" t="str">
        <f t="shared" si="5"/>
        <v>CHAMS</v>
      </c>
      <c r="AE13" s="57">
        <f t="shared" si="14"/>
        <v>-6.4102564102564152E-2</v>
      </c>
      <c r="AF13" s="57"/>
      <c r="AG13" s="54" t="str" cm="1">
        <f t="array" ref="AG13">IF($AH13="","",INDEX($V$9:$V$178,SMALL(IF($W$9:$W$178=$AH13,ROW($V$9:$V$178)-ROW($V$9)+1),COUNTIFS($AH$9:AH13,AH13))))</f>
        <v>MECURE</v>
      </c>
      <c r="AH13" s="55">
        <f>IF(ROWS($AH$9:AH13)&lt;=$AH$5,LARGE($W$9:$W$178,ROWS($AH$9:AH13)),"")</f>
        <v>9.9236641221373975E-2</v>
      </c>
      <c r="AJ13" s="56" t="str">
        <f t="shared" si="6"/>
        <v>JOHNHOLT</v>
      </c>
      <c r="AK13" s="57">
        <f t="shared" si="15"/>
        <v>-0.3709884467265725</v>
      </c>
      <c r="AM13" s="56" t="str">
        <f t="shared" si="7"/>
        <v>EUNISELL</v>
      </c>
      <c r="AN13" s="57">
        <f t="shared" si="8"/>
        <v>3.411001556824079</v>
      </c>
      <c r="AP13" s="56" t="str">
        <f t="shared" si="9"/>
        <v>ACCESSCORP</v>
      </c>
      <c r="AQ13" s="58">
        <f t="shared" si="10"/>
        <v>41507686</v>
      </c>
      <c r="AR13" s="58"/>
      <c r="AS13" s="56" t="str">
        <f t="shared" si="11"/>
        <v>VITAFOAM</v>
      </c>
      <c r="AT13" s="59">
        <f t="shared" si="12"/>
        <v>1526117305.05</v>
      </c>
    </row>
    <row r="14" spans="2:46" x14ac:dyDescent="0.3">
      <c r="B14" s="60" t="s">
        <v>30</v>
      </c>
      <c r="C14" s="41">
        <v>3.9</v>
      </c>
      <c r="D14" s="41">
        <v>4</v>
      </c>
      <c r="E14" s="41">
        <v>3.91</v>
      </c>
      <c r="F14" s="42">
        <v>3.99</v>
      </c>
      <c r="G14" s="43">
        <v>9.0000000000000302E-2</v>
      </c>
      <c r="H14" s="43">
        <v>2.3076923076923155</v>
      </c>
      <c r="I14" s="44">
        <v>18876973</v>
      </c>
      <c r="J14" s="62">
        <v>74955693.459999993</v>
      </c>
      <c r="K14" s="46">
        <v>1.7902097902097904</v>
      </c>
      <c r="L14" s="47"/>
      <c r="N14" s="48" t="s">
        <v>91</v>
      </c>
      <c r="O14" s="49">
        <v>1.81</v>
      </c>
      <c r="P14" s="50" t="s">
        <v>160</v>
      </c>
      <c r="T14" s="51">
        <f t="shared" si="0"/>
        <v>9.6969696969697061</v>
      </c>
      <c r="V14" s="7" t="str">
        <f t="shared" si="1"/>
        <v>AIICO</v>
      </c>
      <c r="W14" s="52">
        <f t="shared" si="13"/>
        <v>2.3076923076923155E-2</v>
      </c>
      <c r="X14" s="52">
        <f t="shared" si="2"/>
        <v>1.7902097902097904</v>
      </c>
      <c r="Y14" s="53">
        <f t="shared" si="3"/>
        <v>18876973</v>
      </c>
      <c r="Z14" s="53">
        <f t="shared" si="4"/>
        <v>74955693.459999993</v>
      </c>
      <c r="AA14" s="8">
        <v>6</v>
      </c>
      <c r="AB14" s="54" t="str" cm="1">
        <f t="array" ref="AB14">IF($AC14="","",INDEX($V$9:$V$178,SMALL(IF($W$9:$W$178=$AC14,ROW($V$9:$V$178)-ROW($V$9)+1),COUNTIFS($AC$9:AC14,AC14))))</f>
        <v>LEGENDINT</v>
      </c>
      <c r="AC14" s="55">
        <f>IF(ROWS($AC$9:AC14)&lt;=$AC$5,SMALL($W$9:$W$178,ROWS($AC$9:AC14)),"")</f>
        <v>-5.2727272727272734E-2</v>
      </c>
      <c r="AD14" s="56" t="str">
        <f t="shared" si="5"/>
        <v>LEGENDINT</v>
      </c>
      <c r="AE14" s="57">
        <f t="shared" si="14"/>
        <v>-5.2727272727272734E-2</v>
      </c>
      <c r="AF14" s="57"/>
      <c r="AG14" s="54" t="str" cm="1">
        <f t="array" ref="AG14">IF($AH14="","",INDEX($V$9:$V$178,SMALL(IF($W$9:$W$178=$AH14,ROW($V$9:$V$178)-ROW($V$9)+1),COUNTIFS($AH$9:AH14,AH14))))</f>
        <v>LINKASSURE</v>
      </c>
      <c r="AH14" s="55">
        <f>IF(ROWS($AH$9:AH14)&lt;=$AH$5,LARGE($W$9:$W$178,ROWS($AH$9:AH14)),"")</f>
        <v>9.6969696969697067E-2</v>
      </c>
      <c r="AJ14" s="56" t="str">
        <f t="shared" si="6"/>
        <v>AFRIPRUD</v>
      </c>
      <c r="AK14" s="57">
        <f t="shared" si="15"/>
        <v>-0.33819951338199516</v>
      </c>
      <c r="AM14" s="56" t="str">
        <f t="shared" si="7"/>
        <v>ELLAHLAKES</v>
      </c>
      <c r="AN14" s="57">
        <f t="shared" si="8"/>
        <v>3.0348101265822782</v>
      </c>
      <c r="AP14" s="56" t="str">
        <f t="shared" si="9"/>
        <v>ZENITHBANK</v>
      </c>
      <c r="AQ14" s="58">
        <f t="shared" si="10"/>
        <v>32216654</v>
      </c>
      <c r="AR14" s="58"/>
      <c r="AS14" s="56" t="str">
        <f t="shared" si="11"/>
        <v>GTCO</v>
      </c>
      <c r="AT14" s="59">
        <f t="shared" si="12"/>
        <v>1334633416.5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501</v>
      </c>
      <c r="J15" s="62">
        <v>1250997</v>
      </c>
      <c r="K15" s="46">
        <v>5.2436367008206197E-2</v>
      </c>
      <c r="L15" s="47"/>
      <c r="N15" s="48" t="s">
        <v>32</v>
      </c>
      <c r="O15" s="49">
        <v>10.25</v>
      </c>
      <c r="P15" s="50" t="s">
        <v>160</v>
      </c>
      <c r="T15" s="51">
        <f t="shared" si="0"/>
        <v>9.6256684491978639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501</v>
      </c>
      <c r="Z15" s="53">
        <f t="shared" si="4"/>
        <v>1250997</v>
      </c>
      <c r="AA15" s="8">
        <v>7</v>
      </c>
      <c r="AB15" s="54" t="str" cm="1">
        <f t="array" ref="AB15">IF($AC15="","",INDEX($V$9:$V$178,SMALL(IF($W$9:$W$178=$AC15,ROW($V$9:$V$178)-ROW($V$9)+1),COUNTIFS($AC$9:AC15,AC15))))</f>
        <v>UNIONDICON</v>
      </c>
      <c r="AC15" s="55">
        <f>IF(ROWS($AC$9:AC15)&lt;=$AC$5,SMALL($W$9:$W$178,ROWS($AC$9:AC15)),"")</f>
        <v>-4.7619047619047589E-2</v>
      </c>
      <c r="AD15" s="56" t="str">
        <f t="shared" si="5"/>
        <v>UNIONDICON</v>
      </c>
      <c r="AE15" s="57">
        <f t="shared" si="14"/>
        <v>-4.7619047619047589E-2</v>
      </c>
      <c r="AF15" s="57"/>
      <c r="AG15" s="54" t="str" cm="1">
        <f t="array" ref="AG15">IF($AH15="","",INDEX($V$9:$V$178,SMALL(IF($W$9:$W$178=$AH15,ROW($V$9:$V$178)-ROW($V$9)+1),COUNTIFS($AH$9:AH15,AH15))))</f>
        <v>ALEX</v>
      </c>
      <c r="AH15" s="55">
        <f>IF(ROWS($AH$9:AH15)&lt;=$AH$5,LARGE($W$9:$W$178,ROWS($AH$9:AH15)),"")</f>
        <v>9.6256684491978634E-2</v>
      </c>
      <c r="AJ15" s="56" t="str">
        <f t="shared" si="6"/>
        <v>LIVINGTRUST</v>
      </c>
      <c r="AK15" s="57">
        <f t="shared" si="15"/>
        <v>-0.28082191780821919</v>
      </c>
      <c r="AM15" s="56" t="str">
        <f t="shared" si="7"/>
        <v>VITAFOAM</v>
      </c>
      <c r="AN15" s="57">
        <f t="shared" si="8"/>
        <v>2.9347826086956523</v>
      </c>
      <c r="AP15" s="56" t="str">
        <f t="shared" si="9"/>
        <v>GEREGU</v>
      </c>
      <c r="AQ15" s="58">
        <f t="shared" si="10"/>
        <v>25002162</v>
      </c>
      <c r="AR15" s="58"/>
      <c r="AS15" s="56" t="str">
        <f t="shared" si="11"/>
        <v>ACCESSCORP</v>
      </c>
      <c r="AT15" s="59">
        <f t="shared" si="12"/>
        <v>841359097.5</v>
      </c>
    </row>
    <row r="16" spans="2:46" x14ac:dyDescent="0.3">
      <c r="B16" s="60" t="s">
        <v>32</v>
      </c>
      <c r="C16" s="41">
        <v>9.35</v>
      </c>
      <c r="D16" s="41">
        <v>10.25</v>
      </c>
      <c r="E16" s="41">
        <v>10.25</v>
      </c>
      <c r="F16" s="42">
        <v>10.25</v>
      </c>
      <c r="G16" s="43">
        <v>0.90000000000000036</v>
      </c>
      <c r="H16" s="43">
        <v>9.6256684491978639</v>
      </c>
      <c r="I16" s="44">
        <v>1347180</v>
      </c>
      <c r="J16" s="62">
        <v>13808591.5</v>
      </c>
      <c r="K16" s="46">
        <v>0.43356643356643354</v>
      </c>
      <c r="L16" s="47"/>
      <c r="N16" s="48" t="s">
        <v>75</v>
      </c>
      <c r="O16" s="49">
        <v>1.18</v>
      </c>
      <c r="P16" s="50" t="s">
        <v>161</v>
      </c>
      <c r="T16" s="51">
        <f t="shared" si="0"/>
        <v>9.2592592592592471</v>
      </c>
      <c r="V16" s="7" t="str">
        <f t="shared" si="1"/>
        <v>ALEX</v>
      </c>
      <c r="W16" s="52">
        <f t="shared" si="13"/>
        <v>9.6256684491978634E-2</v>
      </c>
      <c r="X16" s="52">
        <f t="shared" si="2"/>
        <v>0.43356643356643354</v>
      </c>
      <c r="Y16" s="53">
        <f t="shared" si="3"/>
        <v>1347180</v>
      </c>
      <c r="Z16" s="53">
        <f t="shared" si="4"/>
        <v>13808591.5</v>
      </c>
      <c r="AA16" s="8">
        <v>8</v>
      </c>
      <c r="AB16" s="54" t="str" cm="1">
        <f t="array" ref="AB16">IF($AC16="","",INDEX($V$9:$V$178,SMALL(IF($W$9:$W$178=$AC16,ROW($V$9:$V$178)-ROW($V$9)+1),COUNTIFS($AC$9:AC16,AC16))))</f>
        <v>WAPCO</v>
      </c>
      <c r="AC16" s="55">
        <f>IF(ROWS($AC$9:AC16)&lt;=$AC$5,SMALL($W$9:$W$178,ROWS($AC$9:AC16)),"")</f>
        <v>-4.3853342918763444E-2</v>
      </c>
      <c r="AD16" s="56" t="str">
        <f t="shared" si="5"/>
        <v>WAPCO</v>
      </c>
      <c r="AE16" s="57">
        <f t="shared" si="14"/>
        <v>-4.3853342918763444E-2</v>
      </c>
      <c r="AF16" s="57"/>
      <c r="AG16" s="54" t="str" cm="1">
        <f t="array" ref="AG16">IF($AH16="","",INDEX($V$9:$V$178,SMALL(IF($W$9:$W$178=$AH16,ROW($V$9:$V$178)-ROW($V$9)+1),COUNTIFS($AH$9:AH16,AH16))))</f>
        <v>GUINEAINS</v>
      </c>
      <c r="AH16" s="55">
        <f>IF(ROWS($AH$9:AH16)&lt;=$AH$5,LARGE($W$9:$W$178,ROWS($AH$9:AH16)),"")</f>
        <v>9.2592592592592476E-2</v>
      </c>
      <c r="AJ16" s="56" t="str">
        <f t="shared" si="6"/>
        <v>HMCALL</v>
      </c>
      <c r="AK16" s="57">
        <f t="shared" si="15"/>
        <v>-0.18200836820083688</v>
      </c>
      <c r="AM16" s="56" t="str">
        <f t="shared" si="7"/>
        <v>CHAMPION</v>
      </c>
      <c r="AN16" s="57">
        <f t="shared" si="8"/>
        <v>2.7926509186351702</v>
      </c>
      <c r="AP16" s="56" t="str">
        <f t="shared" si="9"/>
        <v>SOVRENINS</v>
      </c>
      <c r="AQ16" s="58">
        <f t="shared" si="10"/>
        <v>20611239</v>
      </c>
      <c r="AR16" s="58"/>
      <c r="AS16" s="56" t="str">
        <f t="shared" si="11"/>
        <v>FCMB</v>
      </c>
      <c r="AT16" s="59">
        <f t="shared" si="12"/>
        <v>783564254.70000005</v>
      </c>
    </row>
    <row r="17" spans="2:46" x14ac:dyDescent="0.3">
      <c r="B17" s="60" t="s">
        <v>33</v>
      </c>
      <c r="C17" s="41">
        <v>680</v>
      </c>
      <c r="D17" s="41">
        <v>680</v>
      </c>
      <c r="E17" s="41">
        <v>680</v>
      </c>
      <c r="F17" s="42">
        <v>680</v>
      </c>
      <c r="G17" s="43">
        <v>0</v>
      </c>
      <c r="H17" s="43">
        <v>0</v>
      </c>
      <c r="I17" s="44">
        <v>943843</v>
      </c>
      <c r="J17" s="62">
        <v>610985347.60000002</v>
      </c>
      <c r="K17" s="46">
        <v>0.1371237458193979</v>
      </c>
      <c r="L17" s="47"/>
      <c r="N17" s="48" t="s">
        <v>44</v>
      </c>
      <c r="O17" s="49">
        <v>74</v>
      </c>
      <c r="P17" s="50" t="s">
        <v>162</v>
      </c>
      <c r="T17" s="51">
        <f t="shared" si="0"/>
        <v>7.9504011670313677</v>
      </c>
      <c r="V17" s="7" t="str">
        <f t="shared" si="1"/>
        <v>ARADEL</v>
      </c>
      <c r="W17" s="52">
        <f t="shared" si="13"/>
        <v>0</v>
      </c>
      <c r="X17" s="52">
        <f t="shared" si="2"/>
        <v>0.1371237458193979</v>
      </c>
      <c r="Y17" s="53">
        <f t="shared" si="3"/>
        <v>943843</v>
      </c>
      <c r="Z17" s="53">
        <f t="shared" si="4"/>
        <v>610985347.60000002</v>
      </c>
      <c r="AA17" s="8">
        <v>9</v>
      </c>
      <c r="AB17" s="54" t="str" cm="1">
        <f t="array" ref="AB17">IF($AC17="","",INDEX($V$9:$V$178,SMALL(IF($W$9:$W$178=$AC17,ROW($V$9:$V$178)-ROW($V$9)+1),COUNTIFS($AC$9:AC17,AC17))))</f>
        <v>UNIVINSURE</v>
      </c>
      <c r="AC17" s="55">
        <f>IF(ROWS($AC$9:AC17)&lt;=$AC$5,SMALL($W$9:$W$178,ROWS($AC$9:AC17)),"")</f>
        <v>-4.2735042735042583E-2</v>
      </c>
      <c r="AD17" s="56" t="str">
        <f t="shared" si="5"/>
        <v>UNIVINSURE</v>
      </c>
      <c r="AE17" s="57">
        <f t="shared" si="14"/>
        <v>-4.2735042735042583E-2</v>
      </c>
      <c r="AF17" s="57"/>
      <c r="AG17" s="54" t="str" cm="1">
        <f t="array" ref="AG17">IF($AH17="","",INDEX($V$9:$V$178,SMALL(IF($W$9:$W$178=$AH17,ROW($V$9:$V$178)-ROW($V$9)+1),COUNTIFS($AH$9:AH17,AH17))))</f>
        <v>CAP</v>
      </c>
      <c r="AH17" s="55">
        <f>IF(ROWS($AH$9:AH17)&lt;=$AH$5,LARGE($W$9:$W$178,ROWS($AH$9:AH17)),"")</f>
        <v>7.9504011670313679E-2</v>
      </c>
      <c r="AJ17" s="56" t="str">
        <f t="shared" si="6"/>
        <v>UNIONDICON</v>
      </c>
      <c r="AK17" s="57">
        <f t="shared" si="15"/>
        <v>-0.16666666666666674</v>
      </c>
      <c r="AM17" s="56" t="str">
        <f t="shared" si="7"/>
        <v>GUINNESS</v>
      </c>
      <c r="AN17" s="57">
        <f t="shared" si="8"/>
        <v>2.7494661921708183</v>
      </c>
      <c r="AP17" s="56" t="str">
        <f t="shared" si="9"/>
        <v>CUSTODIAN</v>
      </c>
      <c r="AQ17" s="58">
        <f t="shared" si="10"/>
        <v>19890158</v>
      </c>
      <c r="AR17" s="58"/>
      <c r="AS17" s="56" t="str">
        <f t="shared" si="11"/>
        <v>CUSTODIAN</v>
      </c>
      <c r="AT17" s="59">
        <f t="shared" si="12"/>
        <v>775778780</v>
      </c>
    </row>
    <row r="18" spans="2:46" x14ac:dyDescent="0.3">
      <c r="B18" s="60" t="s">
        <v>34</v>
      </c>
      <c r="C18" s="41">
        <v>2.4</v>
      </c>
      <c r="D18" s="41">
        <v>2.4</v>
      </c>
      <c r="E18" s="41">
        <v>2.4</v>
      </c>
      <c r="F18" s="42">
        <v>2.4</v>
      </c>
      <c r="G18" s="43">
        <v>0</v>
      </c>
      <c r="H18" s="43">
        <v>0</v>
      </c>
      <c r="I18" s="44">
        <v>46207</v>
      </c>
      <c r="J18" s="62">
        <v>107429.14</v>
      </c>
      <c r="K18" s="46">
        <v>0.31868131868131866</v>
      </c>
      <c r="L18" s="47"/>
      <c r="N18" s="48" t="s">
        <v>29</v>
      </c>
      <c r="O18" s="49">
        <v>13.6</v>
      </c>
      <c r="P18" s="50" t="s">
        <v>162</v>
      </c>
      <c r="T18" s="51">
        <f t="shared" si="0"/>
        <v>7.9365079365079358</v>
      </c>
      <c r="V18" s="7" t="str">
        <f t="shared" si="1"/>
        <v>AUSTINLAZ</v>
      </c>
      <c r="W18" s="52">
        <f t="shared" si="13"/>
        <v>0</v>
      </c>
      <c r="X18" s="52">
        <f t="shared" si="2"/>
        <v>0.31868131868131866</v>
      </c>
      <c r="Y18" s="53">
        <f t="shared" si="3"/>
        <v>46207</v>
      </c>
      <c r="Z18" s="53">
        <f t="shared" si="4"/>
        <v>107429.14</v>
      </c>
      <c r="AA18" s="8">
        <v>10</v>
      </c>
      <c r="AB18" s="54" t="str" cm="1">
        <f t="array" ref="AB18">IF($AC18="","",INDEX($V$9:$V$178,SMALL(IF($W$9:$W$178=$AC18,ROW($V$9:$V$178)-ROW($V$9)+1),COUNTIFS($AC$9:AC18,AC18))))</f>
        <v>DAARCOMM</v>
      </c>
      <c r="AC18" s="55">
        <f>IF(ROWS($AC$9:AC18)&lt;=$AC$5,SMALL($W$9:$W$178,ROWS($AC$9:AC18)),"")</f>
        <v>-3.3333333333333361E-2</v>
      </c>
      <c r="AD18" s="56" t="str">
        <f t="shared" si="5"/>
        <v>DAARCOMM</v>
      </c>
      <c r="AE18" s="57">
        <f t="shared" si="14"/>
        <v>-3.3333333333333361E-2</v>
      </c>
      <c r="AF18" s="57"/>
      <c r="AG18" s="54" t="str" cm="1">
        <f t="array" ref="AG18">IF($AH18="","",INDEX($V$9:$V$178,SMALL(IF($W$9:$W$178=$AH18,ROW($V$9:$V$178)-ROW($V$9)+1),COUNTIFS($AH$9:AH18,AH18))))</f>
        <v>AFRIPRUD</v>
      </c>
      <c r="AH18" s="55">
        <f>IF(ROWS($AH$9:AH18)&lt;=$AH$5,LARGE($W$9:$W$178,ROWS($AH$9:AH18)),"")</f>
        <v>7.9365079365079361E-2</v>
      </c>
      <c r="AJ18" s="56" t="str">
        <f t="shared" si="6"/>
        <v>TRANSPOWER</v>
      </c>
      <c r="AK18" s="57">
        <f t="shared" si="15"/>
        <v>-0.14698527368713521</v>
      </c>
      <c r="AM18" s="56" t="str">
        <f t="shared" si="7"/>
        <v>SOVRENINS</v>
      </c>
      <c r="AN18" s="57">
        <f t="shared" si="8"/>
        <v>2.7410714285714284</v>
      </c>
      <c r="AP18" s="56" t="str">
        <f t="shared" si="9"/>
        <v>AIICO</v>
      </c>
      <c r="AQ18" s="58">
        <f t="shared" si="10"/>
        <v>18876973</v>
      </c>
      <c r="AR18" s="58"/>
      <c r="AS18" s="56" t="str">
        <f t="shared" si="11"/>
        <v>DANGCEM</v>
      </c>
      <c r="AT18" s="59">
        <f t="shared" si="12"/>
        <v>638247411.29999995</v>
      </c>
    </row>
    <row r="19" spans="2:46" x14ac:dyDescent="0.3">
      <c r="B19" s="60" t="s">
        <v>35</v>
      </c>
      <c r="C19" s="41">
        <v>42</v>
      </c>
      <c r="D19" s="41">
        <v>42</v>
      </c>
      <c r="E19" s="41">
        <v>42</v>
      </c>
      <c r="F19" s="42">
        <v>42</v>
      </c>
      <c r="G19" s="43">
        <v>0</v>
      </c>
      <c r="H19" s="43">
        <v>0</v>
      </c>
      <c r="I19" s="44">
        <v>177063</v>
      </c>
      <c r="J19" s="62">
        <v>7330339.9000000004</v>
      </c>
      <c r="K19" s="46">
        <v>1.1000000000000001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1.1000000000000001</v>
      </c>
      <c r="Y19" s="53">
        <f t="shared" si="3"/>
        <v>177063</v>
      </c>
      <c r="Z19" s="53">
        <f t="shared" si="4"/>
        <v>7330339.9000000004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63438</v>
      </c>
      <c r="J20" s="62">
        <v>21124854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63438</v>
      </c>
      <c r="Z20" s="53">
        <f t="shared" si="4"/>
        <v>21124854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875373</v>
      </c>
      <c r="J21" s="62">
        <v>136511937</v>
      </c>
      <c r="K21" s="46">
        <v>0.74193548387096775</v>
      </c>
      <c r="L21" s="47"/>
      <c r="N21" s="65">
        <v>38</v>
      </c>
      <c r="O21" s="65">
        <v>23</v>
      </c>
      <c r="P21" s="65">
        <v>67</v>
      </c>
      <c r="Q21" s="66">
        <v>1.6521739130434783</v>
      </c>
      <c r="V21" s="7" t="str">
        <f t="shared" si="1"/>
        <v>BUACEMENT</v>
      </c>
      <c r="W21" s="52">
        <f t="shared" si="13"/>
        <v>0</v>
      </c>
      <c r="X21" s="52">
        <f t="shared" si="2"/>
        <v>0.74193548387096775</v>
      </c>
      <c r="Y21" s="53">
        <f t="shared" si="3"/>
        <v>875373</v>
      </c>
      <c r="Z21" s="53">
        <f t="shared" si="4"/>
        <v>136511937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75145</v>
      </c>
      <c r="J22" s="62">
        <v>47627100.899999999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75145</v>
      </c>
      <c r="Z22" s="53">
        <f t="shared" si="4"/>
        <v>47627100.899999999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59.6</v>
      </c>
      <c r="E23" s="61">
        <v>59.6</v>
      </c>
      <c r="F23" s="42">
        <v>59.6</v>
      </c>
      <c r="G23" s="43">
        <v>0</v>
      </c>
      <c r="H23" s="43">
        <v>0</v>
      </c>
      <c r="I23" s="44">
        <v>494101</v>
      </c>
      <c r="J23" s="62">
        <v>28377066.600000001</v>
      </c>
      <c r="K23" s="46">
        <v>1.7720930232558141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1.7720930232558141</v>
      </c>
      <c r="Y23" s="53">
        <f t="shared" si="3"/>
        <v>494101</v>
      </c>
      <c r="Z23" s="53">
        <f t="shared" si="4"/>
        <v>28377066.600000001</v>
      </c>
      <c r="AG23" s="57"/>
      <c r="AH23" s="57"/>
      <c r="AI23" s="67"/>
    </row>
    <row r="24" spans="2:46" x14ac:dyDescent="0.3">
      <c r="B24" s="60" t="s">
        <v>44</v>
      </c>
      <c r="C24" s="41">
        <v>68.55</v>
      </c>
      <c r="D24" s="61">
        <v>74</v>
      </c>
      <c r="E24" s="61">
        <v>74</v>
      </c>
      <c r="F24" s="42">
        <v>74</v>
      </c>
      <c r="G24" s="43">
        <v>5.4500000000000028</v>
      </c>
      <c r="H24" s="43">
        <v>7.9504011670313677</v>
      </c>
      <c r="I24" s="44">
        <v>539861</v>
      </c>
      <c r="J24" s="62">
        <v>38352915.950000003</v>
      </c>
      <c r="K24" s="46">
        <v>0.94736842105263164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7.9504011670313679E-2</v>
      </c>
      <c r="X24" s="52">
        <f t="shared" si="2"/>
        <v>0.94736842105263164</v>
      </c>
      <c r="Y24" s="53">
        <f t="shared" si="3"/>
        <v>539861</v>
      </c>
      <c r="Z24" s="53">
        <f t="shared" si="4"/>
        <v>38352915.950000003</v>
      </c>
      <c r="AG24" s="57"/>
      <c r="AH24" s="57"/>
      <c r="AI24" s="67"/>
    </row>
    <row r="25" spans="2:46" x14ac:dyDescent="0.3">
      <c r="B25" s="60" t="s">
        <v>46</v>
      </c>
      <c r="C25" s="41">
        <v>5.2</v>
      </c>
      <c r="D25" s="41">
        <v>5.2</v>
      </c>
      <c r="E25" s="41">
        <v>5.2</v>
      </c>
      <c r="F25" s="42">
        <v>5.2</v>
      </c>
      <c r="G25" s="43">
        <v>0</v>
      </c>
      <c r="H25" s="43">
        <v>0</v>
      </c>
      <c r="I25" s="44">
        <v>198573</v>
      </c>
      <c r="J25" s="62">
        <v>1046254.45</v>
      </c>
      <c r="K25" s="46">
        <v>1.2413793103448278</v>
      </c>
      <c r="L25" s="47"/>
      <c r="V25" s="7" t="str">
        <f t="shared" si="1"/>
        <v>CAVERTON</v>
      </c>
      <c r="W25" s="52">
        <f t="shared" si="13"/>
        <v>0</v>
      </c>
      <c r="X25" s="52">
        <f t="shared" si="2"/>
        <v>1.2413793103448278</v>
      </c>
      <c r="Y25" s="53">
        <f t="shared" si="3"/>
        <v>198573</v>
      </c>
      <c r="Z25" s="53">
        <f t="shared" si="4"/>
        <v>1046254.45</v>
      </c>
      <c r="AG25" s="57"/>
      <c r="AH25" s="57"/>
      <c r="AI25" s="67"/>
    </row>
    <row r="26" spans="2:46" x14ac:dyDescent="0.3">
      <c r="B26" s="60" t="s">
        <v>47</v>
      </c>
      <c r="C26" s="41">
        <v>13.4</v>
      </c>
      <c r="D26" s="61">
        <v>14.45</v>
      </c>
      <c r="E26" s="61">
        <v>13.5</v>
      </c>
      <c r="F26" s="42">
        <v>14.45</v>
      </c>
      <c r="G26" s="43">
        <v>1.0499999999999989</v>
      </c>
      <c r="H26" s="43">
        <v>7.8358208955223798</v>
      </c>
      <c r="I26" s="44">
        <v>2310560</v>
      </c>
      <c r="J26" s="62">
        <v>32683442.899999999</v>
      </c>
      <c r="K26" s="46">
        <v>2.7926509186351702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7.8358208955223801E-2</v>
      </c>
      <c r="X26" s="52">
        <f t="shared" si="2"/>
        <v>2.7926509186351702</v>
      </c>
      <c r="Y26" s="53">
        <f t="shared" si="3"/>
        <v>2310560</v>
      </c>
      <c r="Z26" s="53">
        <f t="shared" si="4"/>
        <v>32683442.899999999</v>
      </c>
      <c r="AG26" s="57"/>
      <c r="AH26" s="57"/>
      <c r="AI26" s="67"/>
    </row>
    <row r="27" spans="2:46" x14ac:dyDescent="0.3">
      <c r="B27" s="60" t="s">
        <v>48</v>
      </c>
      <c r="C27" s="41">
        <v>3.12</v>
      </c>
      <c r="D27" s="61">
        <v>3.08</v>
      </c>
      <c r="E27" s="61">
        <v>2.91</v>
      </c>
      <c r="F27" s="42">
        <v>2.92</v>
      </c>
      <c r="G27" s="43">
        <v>-0.20000000000000018</v>
      </c>
      <c r="H27" s="43">
        <v>-6.410256410256415</v>
      </c>
      <c r="I27" s="44">
        <v>9106278</v>
      </c>
      <c r="J27" s="62">
        <v>27088489.41</v>
      </c>
      <c r="K27" s="46">
        <v>0.46733668341708534</v>
      </c>
      <c r="L27" s="47"/>
      <c r="V27" s="7" t="str">
        <f t="shared" si="1"/>
        <v>CHAMS</v>
      </c>
      <c r="W27" s="52">
        <f t="shared" si="13"/>
        <v>-6.4102564102564152E-2</v>
      </c>
      <c r="X27" s="52">
        <f t="shared" si="2"/>
        <v>0.46733668341708534</v>
      </c>
      <c r="Y27" s="53">
        <f t="shared" si="3"/>
        <v>9106278</v>
      </c>
      <c r="Z27" s="53">
        <f t="shared" si="4"/>
        <v>27088489.41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82152</v>
      </c>
      <c r="J28" s="62">
        <v>1181038.8</v>
      </c>
      <c r="K28" s="46">
        <v>2.5675675675675671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2.5675675675675671</v>
      </c>
      <c r="Y28" s="53">
        <f t="shared" si="3"/>
        <v>82152</v>
      </c>
      <c r="Z28" s="53">
        <f t="shared" si="4"/>
        <v>1181038.8</v>
      </c>
      <c r="AG28" s="57"/>
      <c r="AH28" s="57"/>
      <c r="AI28" s="67"/>
    </row>
    <row r="29" spans="2:46" x14ac:dyDescent="0.3">
      <c r="B29" s="60" t="s">
        <v>50</v>
      </c>
      <c r="C29" s="41">
        <v>6.1</v>
      </c>
      <c r="D29" s="41">
        <v>6.1</v>
      </c>
      <c r="E29" s="41">
        <v>6.1</v>
      </c>
      <c r="F29" s="42">
        <v>6.1</v>
      </c>
      <c r="G29" s="43">
        <v>0</v>
      </c>
      <c r="H29" s="43">
        <v>0</v>
      </c>
      <c r="I29" s="44">
        <v>184414</v>
      </c>
      <c r="J29" s="62">
        <v>1077733.8999999999</v>
      </c>
      <c r="K29" s="46">
        <v>0.61803713527851456</v>
      </c>
      <c r="L29" s="47"/>
      <c r="V29" s="7" t="str">
        <f t="shared" si="1"/>
        <v>CILEASING</v>
      </c>
      <c r="W29" s="52">
        <f t="shared" si="13"/>
        <v>0</v>
      </c>
      <c r="X29" s="52">
        <f t="shared" si="2"/>
        <v>0.61803713527851456</v>
      </c>
      <c r="Y29" s="53">
        <f t="shared" si="3"/>
        <v>184414</v>
      </c>
      <c r="Z29" s="53">
        <f t="shared" si="4"/>
        <v>1077733.8999999999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155</v>
      </c>
      <c r="J30" s="62">
        <v>17050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155</v>
      </c>
      <c r="Z30" s="53">
        <f t="shared" si="4"/>
        <v>17050</v>
      </c>
      <c r="AG30" s="57"/>
      <c r="AH30" s="57"/>
      <c r="AI30" s="67"/>
    </row>
    <row r="31" spans="2:46" x14ac:dyDescent="0.3">
      <c r="B31" s="60" t="s">
        <v>52</v>
      </c>
      <c r="C31" s="41">
        <v>4.21</v>
      </c>
      <c r="D31" s="41">
        <v>4.21</v>
      </c>
      <c r="E31" s="41">
        <v>4.21</v>
      </c>
      <c r="F31" s="42">
        <v>4.21</v>
      </c>
      <c r="G31" s="43">
        <v>0</v>
      </c>
      <c r="H31" s="43">
        <v>0</v>
      </c>
      <c r="I31" s="44">
        <v>388338</v>
      </c>
      <c r="J31" s="62">
        <v>1631021.19</v>
      </c>
      <c r="K31" s="46">
        <v>0.22028985507246368</v>
      </c>
      <c r="L31" s="47"/>
      <c r="V31" s="7" t="str">
        <f t="shared" si="1"/>
        <v>CONHALLPLC</v>
      </c>
      <c r="W31" s="52">
        <f t="shared" si="13"/>
        <v>0</v>
      </c>
      <c r="X31" s="52">
        <f t="shared" si="2"/>
        <v>0.22028985507246368</v>
      </c>
      <c r="Y31" s="53">
        <f t="shared" si="3"/>
        <v>388338</v>
      </c>
      <c r="Z31" s="53">
        <f t="shared" si="4"/>
        <v>1631021.19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16060</v>
      </c>
      <c r="J32" s="62">
        <v>2785407</v>
      </c>
      <c r="K32" s="46">
        <v>-0.51652892561983466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-0.51652892561983466</v>
      </c>
      <c r="Y32" s="53">
        <f t="shared" si="3"/>
        <v>16060</v>
      </c>
      <c r="Z32" s="53">
        <f t="shared" si="4"/>
        <v>2785407</v>
      </c>
    </row>
    <row r="33" spans="2:26" x14ac:dyDescent="0.3">
      <c r="B33" s="60" t="s">
        <v>54</v>
      </c>
      <c r="C33" s="41">
        <v>5.5</v>
      </c>
      <c r="D33" s="61">
        <v>5.77</v>
      </c>
      <c r="E33" s="61">
        <v>5.77</v>
      </c>
      <c r="F33" s="42">
        <v>5.77</v>
      </c>
      <c r="G33" s="43">
        <v>0.26999999999999957</v>
      </c>
      <c r="H33" s="43">
        <v>4.9090909090909012</v>
      </c>
      <c r="I33" s="44">
        <v>583792</v>
      </c>
      <c r="J33" s="62">
        <v>3358575.13</v>
      </c>
      <c r="K33" s="46">
        <v>0.60277777777777763</v>
      </c>
      <c r="V33" s="7" t="str">
        <f t="shared" si="1"/>
        <v>CORNERST</v>
      </c>
      <c r="W33" s="52">
        <f t="shared" si="13"/>
        <v>4.9090909090909012E-2</v>
      </c>
      <c r="X33" s="52">
        <f t="shared" si="2"/>
        <v>0.60277777777777763</v>
      </c>
      <c r="Y33" s="53">
        <f t="shared" si="3"/>
        <v>583792</v>
      </c>
      <c r="Z33" s="53">
        <f t="shared" si="4"/>
        <v>3358575.13</v>
      </c>
    </row>
    <row r="34" spans="2:26" x14ac:dyDescent="0.3">
      <c r="B34" s="60" t="s">
        <v>55</v>
      </c>
      <c r="C34" s="41">
        <v>39.9</v>
      </c>
      <c r="D34" s="41">
        <v>39</v>
      </c>
      <c r="E34" s="41">
        <v>39</v>
      </c>
      <c r="F34" s="42">
        <v>39</v>
      </c>
      <c r="G34" s="43">
        <v>-0.89999999999999858</v>
      </c>
      <c r="H34" s="43">
        <v>-2.2556390977443574</v>
      </c>
      <c r="I34" s="44">
        <v>19890158</v>
      </c>
      <c r="J34" s="62">
        <v>775778780</v>
      </c>
      <c r="K34" s="46">
        <v>1.2807017543859649</v>
      </c>
      <c r="L34" s="47"/>
      <c r="V34" s="7" t="str">
        <f t="shared" si="1"/>
        <v>CUSTODIAN</v>
      </c>
      <c r="W34" s="52">
        <f t="shared" si="13"/>
        <v>-2.2556390977443573E-2</v>
      </c>
      <c r="X34" s="52">
        <f t="shared" si="2"/>
        <v>1.2807017543859649</v>
      </c>
      <c r="Y34" s="53">
        <f t="shared" si="3"/>
        <v>19890158</v>
      </c>
      <c r="Z34" s="53">
        <f t="shared" si="4"/>
        <v>775778780</v>
      </c>
    </row>
    <row r="35" spans="2:26" x14ac:dyDescent="0.3">
      <c r="B35" s="60" t="s">
        <v>56</v>
      </c>
      <c r="C35" s="41">
        <v>2.99</v>
      </c>
      <c r="D35" s="61">
        <v>3</v>
      </c>
      <c r="E35" s="61">
        <v>2.99</v>
      </c>
      <c r="F35" s="42">
        <v>3</v>
      </c>
      <c r="G35" s="43">
        <v>9.9999999999997868E-3</v>
      </c>
      <c r="H35" s="43">
        <v>0.3344481605351099</v>
      </c>
      <c r="I35" s="44">
        <v>7314450</v>
      </c>
      <c r="J35" s="62">
        <v>21931345.800000001</v>
      </c>
      <c r="K35" s="46">
        <v>0.30434782608695654</v>
      </c>
      <c r="L35" s="47"/>
      <c r="V35" s="7" t="str">
        <f t="shared" si="1"/>
        <v>CUTIX</v>
      </c>
      <c r="W35" s="52">
        <f t="shared" si="13"/>
        <v>3.344481605351099E-3</v>
      </c>
      <c r="X35" s="52">
        <f t="shared" si="2"/>
        <v>0.30434782608695654</v>
      </c>
      <c r="Y35" s="53">
        <f t="shared" si="3"/>
        <v>7314450</v>
      </c>
      <c r="Z35" s="53">
        <f t="shared" si="4"/>
        <v>21931345.800000001</v>
      </c>
    </row>
    <row r="36" spans="2:26" x14ac:dyDescent="0.3">
      <c r="B36" s="60" t="s">
        <v>57</v>
      </c>
      <c r="C36" s="41">
        <v>18.899999999999999</v>
      </c>
      <c r="D36" s="61">
        <v>19.850000000000001</v>
      </c>
      <c r="E36" s="61">
        <v>17.850000000000001</v>
      </c>
      <c r="F36" s="42">
        <v>18.95</v>
      </c>
      <c r="G36" s="43">
        <v>5.0000000000000711E-2</v>
      </c>
      <c r="H36" s="43">
        <v>0.26455026455026831</v>
      </c>
      <c r="I36" s="44">
        <v>4401209</v>
      </c>
      <c r="J36" s="62">
        <v>82410198.5</v>
      </c>
      <c r="K36" s="46">
        <v>1.4610389610389607</v>
      </c>
      <c r="L36" s="47"/>
      <c r="V36" s="7" t="str">
        <f t="shared" si="1"/>
        <v>CWG</v>
      </c>
      <c r="W36" s="52">
        <f t="shared" si="13"/>
        <v>2.6455026455026831E-3</v>
      </c>
      <c r="X36" s="52">
        <f t="shared" si="2"/>
        <v>1.4610389610389607</v>
      </c>
      <c r="Y36" s="53">
        <f t="shared" si="3"/>
        <v>4401209</v>
      </c>
      <c r="Z36" s="53">
        <f t="shared" si="4"/>
        <v>82410198.5</v>
      </c>
    </row>
    <row r="37" spans="2:26" x14ac:dyDescent="0.3">
      <c r="B37" s="60" t="s">
        <v>58</v>
      </c>
      <c r="C37" s="41">
        <v>0.9</v>
      </c>
      <c r="D37" s="41">
        <v>0.95</v>
      </c>
      <c r="E37" s="41">
        <v>0.87</v>
      </c>
      <c r="F37" s="42">
        <v>0.87</v>
      </c>
      <c r="G37" s="43">
        <v>-3.0000000000000027E-2</v>
      </c>
      <c r="H37" s="43">
        <v>-3.3333333333333361</v>
      </c>
      <c r="I37" s="44">
        <v>1086437</v>
      </c>
      <c r="J37" s="62">
        <v>1001803.63</v>
      </c>
      <c r="K37" s="46">
        <v>0.38095238095238093</v>
      </c>
      <c r="L37" s="47"/>
      <c r="V37" s="7" t="str">
        <f t="shared" si="1"/>
        <v>DAARCOMM</v>
      </c>
      <c r="W37" s="52">
        <f t="shared" si="13"/>
        <v>-3.3333333333333361E-2</v>
      </c>
      <c r="X37" s="52">
        <f t="shared" si="2"/>
        <v>0.38095238095238093</v>
      </c>
      <c r="Y37" s="53">
        <f t="shared" si="3"/>
        <v>1086437</v>
      </c>
      <c r="Z37" s="53">
        <f t="shared" si="4"/>
        <v>1001803.63</v>
      </c>
    </row>
    <row r="38" spans="2:26" x14ac:dyDescent="0.3">
      <c r="B38" s="60" t="s">
        <v>59</v>
      </c>
      <c r="C38" s="41">
        <v>614.9</v>
      </c>
      <c r="D38" s="41">
        <v>614.9</v>
      </c>
      <c r="E38" s="41">
        <v>614.9</v>
      </c>
      <c r="F38" s="42">
        <v>614.9</v>
      </c>
      <c r="G38" s="43">
        <v>0</v>
      </c>
      <c r="H38" s="43">
        <v>0</v>
      </c>
      <c r="I38" s="44">
        <v>1052842</v>
      </c>
      <c r="J38" s="62">
        <v>638247411.29999995</v>
      </c>
      <c r="K38" s="46">
        <v>0.28425229741019198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0.28425229741019198</v>
      </c>
      <c r="Y38" s="53">
        <f t="shared" si="3"/>
        <v>1052842</v>
      </c>
      <c r="Z38" s="53">
        <f t="shared" si="4"/>
        <v>638247411.29999995</v>
      </c>
    </row>
    <row r="39" spans="2:26" x14ac:dyDescent="0.3">
      <c r="B39" s="60" t="s">
        <v>60</v>
      </c>
      <c r="C39" s="41">
        <v>60</v>
      </c>
      <c r="D39" s="61">
        <v>60</v>
      </c>
      <c r="E39" s="61">
        <v>60</v>
      </c>
      <c r="F39" s="42">
        <v>60</v>
      </c>
      <c r="G39" s="43">
        <v>0</v>
      </c>
      <c r="H39" s="43">
        <v>0</v>
      </c>
      <c r="I39" s="44">
        <v>2845905</v>
      </c>
      <c r="J39" s="62">
        <v>163997904.94999999</v>
      </c>
      <c r="K39" s="46">
        <v>0.84615384615384626</v>
      </c>
      <c r="L39" s="47"/>
      <c r="V39" s="7" t="str">
        <f t="shared" si="1"/>
        <v>DANGSUGAR</v>
      </c>
      <c r="W39" s="52">
        <f t="shared" si="13"/>
        <v>0</v>
      </c>
      <c r="X39" s="52">
        <f t="shared" si="2"/>
        <v>0.84615384615384626</v>
      </c>
      <c r="Y39" s="53">
        <f t="shared" si="3"/>
        <v>2845905</v>
      </c>
      <c r="Z39" s="53">
        <f t="shared" si="4"/>
        <v>163997904.94999999</v>
      </c>
    </row>
    <row r="40" spans="2:26" x14ac:dyDescent="0.3">
      <c r="B40" s="60" t="s">
        <v>61</v>
      </c>
      <c r="C40" s="41">
        <v>1.73</v>
      </c>
      <c r="D40" s="41">
        <v>1.73</v>
      </c>
      <c r="E40" s="41">
        <v>1.73</v>
      </c>
      <c r="F40" s="42">
        <v>1.73</v>
      </c>
      <c r="G40" s="43">
        <v>0</v>
      </c>
      <c r="H40" s="43">
        <v>0</v>
      </c>
      <c r="I40" s="44">
        <v>168966</v>
      </c>
      <c r="J40" s="62">
        <v>288107.76</v>
      </c>
      <c r="K40" s="46">
        <v>0.46610169491525433</v>
      </c>
      <c r="L40" s="47"/>
      <c r="V40" s="7" t="str">
        <f t="shared" si="1"/>
        <v>DEAPCAP</v>
      </c>
      <c r="W40" s="52">
        <f t="shared" si="13"/>
        <v>0</v>
      </c>
      <c r="X40" s="52">
        <f t="shared" si="2"/>
        <v>0.46610169491525433</v>
      </c>
      <c r="Y40" s="53">
        <f t="shared" si="3"/>
        <v>168966</v>
      </c>
      <c r="Z40" s="53">
        <f t="shared" si="4"/>
        <v>288107.76</v>
      </c>
    </row>
    <row r="41" spans="2:26" x14ac:dyDescent="0.3">
      <c r="B41" s="60" t="s">
        <v>62</v>
      </c>
      <c r="C41" s="41">
        <v>13.1</v>
      </c>
      <c r="D41" s="61">
        <v>13.1</v>
      </c>
      <c r="E41" s="61">
        <v>12.7</v>
      </c>
      <c r="F41" s="42">
        <v>12.75</v>
      </c>
      <c r="G41" s="43">
        <v>-0.34999999999999964</v>
      </c>
      <c r="H41" s="43">
        <v>-2.6717557251908373</v>
      </c>
      <c r="I41" s="44">
        <v>3653118</v>
      </c>
      <c r="J41" s="62">
        <v>47309626.100000001</v>
      </c>
      <c r="K41" s="46">
        <v>3.0348101265822782</v>
      </c>
      <c r="L41" s="47"/>
      <c r="V41" s="7" t="str">
        <f t="shared" si="1"/>
        <v>ELLAHLAKES</v>
      </c>
      <c r="W41" s="52">
        <f t="shared" si="13"/>
        <v>-2.6717557251908372E-2</v>
      </c>
      <c r="X41" s="52">
        <f t="shared" si="2"/>
        <v>3.0348101265822782</v>
      </c>
      <c r="Y41" s="53">
        <f t="shared" si="3"/>
        <v>3653118</v>
      </c>
      <c r="Z41" s="53">
        <f t="shared" si="4"/>
        <v>47309626.100000001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569</v>
      </c>
      <c r="J42" s="62">
        <v>23044.5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569</v>
      </c>
      <c r="Z42" s="53">
        <f t="shared" si="4"/>
        <v>23044.5</v>
      </c>
    </row>
    <row r="43" spans="2:26" x14ac:dyDescent="0.3">
      <c r="B43" s="60" t="s">
        <v>64</v>
      </c>
      <c r="C43" s="41">
        <v>30.2</v>
      </c>
      <c r="D43" s="61">
        <v>30.2</v>
      </c>
      <c r="E43" s="61">
        <v>30.2</v>
      </c>
      <c r="F43" s="42">
        <v>30.2</v>
      </c>
      <c r="G43" s="43">
        <v>0</v>
      </c>
      <c r="H43" s="43">
        <v>0</v>
      </c>
      <c r="I43" s="44">
        <v>141909</v>
      </c>
      <c r="J43" s="62">
        <v>4257729.75</v>
      </c>
      <c r="K43" s="46">
        <v>0.24279835390946491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0.24279835390946491</v>
      </c>
      <c r="Y43" s="53">
        <f t="shared" si="3"/>
        <v>141909</v>
      </c>
      <c r="Z43" s="53">
        <f t="shared" si="4"/>
        <v>4257729.75</v>
      </c>
    </row>
    <row r="44" spans="2:26" x14ac:dyDescent="0.3">
      <c r="B44" s="60" t="s">
        <v>65</v>
      </c>
      <c r="C44" s="41">
        <v>36.5</v>
      </c>
      <c r="D44" s="61">
        <v>36.5</v>
      </c>
      <c r="E44" s="61">
        <v>36.5</v>
      </c>
      <c r="F44" s="42">
        <v>36.5</v>
      </c>
      <c r="G44" s="43">
        <v>0</v>
      </c>
      <c r="H44" s="43">
        <v>0</v>
      </c>
      <c r="I44" s="44">
        <v>5249227635</v>
      </c>
      <c r="J44" s="62">
        <v>168658184142.14999</v>
      </c>
      <c r="K44" s="46">
        <v>0.3035714285714286</v>
      </c>
      <c r="L44" s="47"/>
      <c r="V44" s="7" t="str">
        <f t="shared" si="1"/>
        <v>ETI</v>
      </c>
      <c r="W44" s="52">
        <f t="shared" si="13"/>
        <v>0</v>
      </c>
      <c r="X44" s="52">
        <f t="shared" si="2"/>
        <v>0.3035714285714286</v>
      </c>
      <c r="Y44" s="53">
        <f t="shared" si="3"/>
        <v>5249227635</v>
      </c>
      <c r="Z44" s="53">
        <f t="shared" si="4"/>
        <v>168658184142.14999</v>
      </c>
    </row>
    <row r="45" spans="2:26" x14ac:dyDescent="0.3">
      <c r="B45" s="60" t="s">
        <v>66</v>
      </c>
      <c r="C45" s="41">
        <v>12.6</v>
      </c>
      <c r="D45" s="61">
        <v>12.6</v>
      </c>
      <c r="E45" s="61">
        <v>12.6</v>
      </c>
      <c r="F45" s="42">
        <v>12.6</v>
      </c>
      <c r="G45" s="43">
        <v>0</v>
      </c>
      <c r="H45" s="43">
        <v>0</v>
      </c>
      <c r="I45" s="44">
        <v>418472</v>
      </c>
      <c r="J45" s="62">
        <v>4757180.05</v>
      </c>
      <c r="K45" s="46">
        <v>0.93846153846153846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0.93846153846153846</v>
      </c>
      <c r="Y45" s="53">
        <f t="shared" si="3"/>
        <v>418472</v>
      </c>
      <c r="Z45" s="53">
        <f t="shared" si="4"/>
        <v>4757180.05</v>
      </c>
    </row>
    <row r="46" spans="2:26" x14ac:dyDescent="0.3">
      <c r="B46" s="60" t="s">
        <v>67</v>
      </c>
      <c r="C46" s="41">
        <v>84.8</v>
      </c>
      <c r="D46" s="61">
        <v>85</v>
      </c>
      <c r="E46" s="61">
        <v>85</v>
      </c>
      <c r="F46" s="42">
        <v>85</v>
      </c>
      <c r="G46" s="43">
        <v>0.20000000000000284</v>
      </c>
      <c r="H46" s="43">
        <v>0.23584905660377695</v>
      </c>
      <c r="I46" s="44">
        <v>761665</v>
      </c>
      <c r="J46" s="62">
        <v>63604541.75</v>
      </c>
      <c r="K46" s="46">
        <v>3.411001556824079</v>
      </c>
      <c r="L46" s="47"/>
      <c r="V46" s="7" t="str">
        <f t="shared" si="1"/>
        <v>EUNISELL</v>
      </c>
      <c r="W46" s="52">
        <f t="shared" si="13"/>
        <v>2.3584905660377696E-3</v>
      </c>
      <c r="X46" s="52">
        <f t="shared" si="2"/>
        <v>3.411001556824079</v>
      </c>
      <c r="Y46" s="53">
        <f t="shared" si="3"/>
        <v>761665</v>
      </c>
      <c r="Z46" s="53">
        <f t="shared" si="4"/>
        <v>63604541.75</v>
      </c>
    </row>
    <row r="47" spans="2:26" x14ac:dyDescent="0.3">
      <c r="B47" s="60" t="s">
        <v>68</v>
      </c>
      <c r="C47" s="41">
        <v>10.6</v>
      </c>
      <c r="D47" s="61">
        <v>10.6</v>
      </c>
      <c r="E47" s="61">
        <v>10.45</v>
      </c>
      <c r="F47" s="42">
        <v>10.55</v>
      </c>
      <c r="G47" s="43">
        <v>-4.9999999999998934E-2</v>
      </c>
      <c r="H47" s="43">
        <v>-0.47169811320753707</v>
      </c>
      <c r="I47" s="44">
        <v>74277472</v>
      </c>
      <c r="J47" s="62">
        <v>783564254.70000005</v>
      </c>
      <c r="K47" s="46">
        <v>0.12234042553191493</v>
      </c>
      <c r="L47" s="47"/>
      <c r="V47" s="7" t="str">
        <f t="shared" si="1"/>
        <v>FCMB</v>
      </c>
      <c r="W47" s="52">
        <f t="shared" si="13"/>
        <v>-4.7169811320753709E-3</v>
      </c>
      <c r="X47" s="52">
        <f t="shared" si="2"/>
        <v>0.12234042553191493</v>
      </c>
      <c r="Y47" s="53">
        <f t="shared" si="3"/>
        <v>74277472</v>
      </c>
      <c r="Z47" s="53">
        <f t="shared" si="4"/>
        <v>783564254.70000005</v>
      </c>
    </row>
    <row r="48" spans="2:26" x14ac:dyDescent="0.3">
      <c r="B48" s="60" t="s">
        <v>69</v>
      </c>
      <c r="C48" s="41">
        <v>19</v>
      </c>
      <c r="D48" s="61">
        <v>19.2</v>
      </c>
      <c r="E48" s="61">
        <v>18.899999999999999</v>
      </c>
      <c r="F48" s="42">
        <v>19</v>
      </c>
      <c r="G48" s="43">
        <v>0</v>
      </c>
      <c r="H48" s="43">
        <v>0</v>
      </c>
      <c r="I48" s="44">
        <v>14292930</v>
      </c>
      <c r="J48" s="62">
        <v>271979531.89999998</v>
      </c>
      <c r="K48" s="46">
        <v>8.5714285714285632E-2</v>
      </c>
      <c r="L48" s="47"/>
      <c r="V48" s="7" t="str">
        <f t="shared" si="1"/>
        <v>FIDELITYBK</v>
      </c>
      <c r="W48" s="52">
        <f t="shared" si="13"/>
        <v>0</v>
      </c>
      <c r="X48" s="52">
        <f t="shared" si="2"/>
        <v>8.5714285714285632E-2</v>
      </c>
      <c r="Y48" s="53">
        <f t="shared" si="3"/>
        <v>14292930</v>
      </c>
      <c r="Z48" s="53">
        <f t="shared" si="4"/>
        <v>271979531.89999998</v>
      </c>
    </row>
    <row r="49" spans="2:26" x14ac:dyDescent="0.3">
      <c r="B49" s="60" t="s">
        <v>70</v>
      </c>
      <c r="C49" s="41">
        <v>43</v>
      </c>
      <c r="D49" s="61">
        <v>43</v>
      </c>
      <c r="E49" s="61">
        <v>43</v>
      </c>
      <c r="F49" s="42">
        <v>43</v>
      </c>
      <c r="G49" s="43">
        <v>0</v>
      </c>
      <c r="H49" s="43">
        <v>0</v>
      </c>
      <c r="I49" s="44">
        <v>305437</v>
      </c>
      <c r="J49" s="62">
        <v>12572919.949999999</v>
      </c>
      <c r="K49" s="46">
        <v>1.774193548387097</v>
      </c>
      <c r="L49" s="47"/>
      <c r="V49" s="7" t="str">
        <f t="shared" si="1"/>
        <v>FIDSON</v>
      </c>
      <c r="W49" s="52">
        <f t="shared" si="13"/>
        <v>0</v>
      </c>
      <c r="X49" s="52">
        <f t="shared" si="2"/>
        <v>1.774193548387097</v>
      </c>
      <c r="Y49" s="53">
        <f t="shared" si="3"/>
        <v>305437</v>
      </c>
      <c r="Z49" s="53">
        <f t="shared" si="4"/>
        <v>12572919.949999999</v>
      </c>
    </row>
    <row r="50" spans="2:26" x14ac:dyDescent="0.3">
      <c r="B50" s="60" t="s">
        <v>71</v>
      </c>
      <c r="C50" s="41">
        <v>36</v>
      </c>
      <c r="D50" s="61">
        <v>39.6</v>
      </c>
      <c r="E50" s="61">
        <v>36</v>
      </c>
      <c r="F50" s="42">
        <v>39.6</v>
      </c>
      <c r="G50" s="43">
        <v>3.6000000000000014</v>
      </c>
      <c r="H50" s="43">
        <v>10.000000000000004</v>
      </c>
      <c r="I50" s="44">
        <v>108145032</v>
      </c>
      <c r="J50" s="62">
        <v>4213742550.8499999</v>
      </c>
      <c r="K50" s="46">
        <v>0.41176470588235303</v>
      </c>
      <c r="L50" s="47"/>
      <c r="V50" s="7" t="str">
        <f t="shared" si="1"/>
        <v>FIRSTHOLDCO</v>
      </c>
      <c r="W50" s="52">
        <f t="shared" si="13"/>
        <v>0.10000000000000003</v>
      </c>
      <c r="X50" s="52">
        <f t="shared" si="2"/>
        <v>0.41176470588235303</v>
      </c>
      <c r="Y50" s="53">
        <f t="shared" si="3"/>
        <v>108145032</v>
      </c>
      <c r="Z50" s="53">
        <f t="shared" si="4"/>
        <v>4213742550.8499999</v>
      </c>
    </row>
    <row r="51" spans="2:26" x14ac:dyDescent="0.3">
      <c r="B51" s="60" t="s">
        <v>72</v>
      </c>
      <c r="C51" s="41">
        <v>4.5</v>
      </c>
      <c r="D51" s="41">
        <v>4.5</v>
      </c>
      <c r="E51" s="41">
        <v>4.5</v>
      </c>
      <c r="F51" s="42">
        <v>4.5</v>
      </c>
      <c r="G51" s="43">
        <v>0</v>
      </c>
      <c r="H51" s="43">
        <v>0</v>
      </c>
      <c r="I51" s="44">
        <v>1048408</v>
      </c>
      <c r="J51" s="62">
        <v>4783751.03</v>
      </c>
      <c r="K51" s="46">
        <v>1.4725274725274726</v>
      </c>
      <c r="L51" s="47"/>
      <c r="V51" s="7" t="str">
        <f t="shared" si="1"/>
        <v>FTNCOCOA</v>
      </c>
      <c r="W51" s="52">
        <f t="shared" si="13"/>
        <v>0</v>
      </c>
      <c r="X51" s="52">
        <f t="shared" si="2"/>
        <v>1.4725274725274726</v>
      </c>
      <c r="Y51" s="53">
        <f t="shared" si="3"/>
        <v>1048408</v>
      </c>
      <c r="Z51" s="53">
        <f t="shared" si="4"/>
        <v>4783751.03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25002162</v>
      </c>
      <c r="J52" s="62">
        <v>28539721238.799999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25002162</v>
      </c>
      <c r="Z52" s="53">
        <f t="shared" si="4"/>
        <v>28539721238.799999</v>
      </c>
    </row>
    <row r="53" spans="2:26" x14ac:dyDescent="0.3">
      <c r="B53" s="60" t="s">
        <v>74</v>
      </c>
      <c r="C53" s="41">
        <v>88</v>
      </c>
      <c r="D53" s="61">
        <v>88.5</v>
      </c>
      <c r="E53" s="61">
        <v>88</v>
      </c>
      <c r="F53" s="42">
        <v>88.4</v>
      </c>
      <c r="G53" s="43">
        <v>0.40000000000000568</v>
      </c>
      <c r="H53" s="43">
        <v>0.45454545454546103</v>
      </c>
      <c r="I53" s="44">
        <v>15127888</v>
      </c>
      <c r="J53" s="62">
        <v>1334633416.5</v>
      </c>
      <c r="K53" s="46">
        <v>0.5508771929824563</v>
      </c>
      <c r="L53" s="47"/>
      <c r="V53" s="7" t="str">
        <f t="shared" si="1"/>
        <v>GTCO</v>
      </c>
      <c r="W53" s="52">
        <f t="shared" si="13"/>
        <v>4.5454545454546103E-3</v>
      </c>
      <c r="X53" s="52">
        <f t="shared" si="2"/>
        <v>0.5508771929824563</v>
      </c>
      <c r="Y53" s="53">
        <f t="shared" si="3"/>
        <v>15127888</v>
      </c>
      <c r="Z53" s="53">
        <f t="shared" si="4"/>
        <v>1334633416.5</v>
      </c>
    </row>
    <row r="54" spans="2:26" x14ac:dyDescent="0.3">
      <c r="B54" s="60" t="s">
        <v>75</v>
      </c>
      <c r="C54" s="41">
        <v>1.08</v>
      </c>
      <c r="D54" s="41">
        <v>1.18</v>
      </c>
      <c r="E54" s="41">
        <v>1.08</v>
      </c>
      <c r="F54" s="42">
        <v>1.18</v>
      </c>
      <c r="G54" s="43">
        <v>9.9999999999999867E-2</v>
      </c>
      <c r="H54" s="43">
        <v>9.2592592592592471</v>
      </c>
      <c r="I54" s="44">
        <v>2398679</v>
      </c>
      <c r="J54" s="62">
        <v>2809715.67</v>
      </c>
      <c r="K54" s="46">
        <v>0.45679012345678993</v>
      </c>
      <c r="L54" s="47"/>
      <c r="V54" s="7" t="str">
        <f t="shared" si="1"/>
        <v>GUINEAINS</v>
      </c>
      <c r="W54" s="52">
        <f t="shared" si="13"/>
        <v>9.2592592592592476E-2</v>
      </c>
      <c r="X54" s="52">
        <f t="shared" si="2"/>
        <v>0.45679012345678993</v>
      </c>
      <c r="Y54" s="53">
        <f t="shared" si="3"/>
        <v>2398679</v>
      </c>
      <c r="Z54" s="53">
        <f t="shared" si="4"/>
        <v>2809715.67</v>
      </c>
    </row>
    <row r="55" spans="2:26" x14ac:dyDescent="0.3">
      <c r="B55" s="60" t="s">
        <v>76</v>
      </c>
      <c r="C55" s="41">
        <v>263.39999999999998</v>
      </c>
      <c r="D55" s="61">
        <v>263.39999999999998</v>
      </c>
      <c r="E55" s="61">
        <v>263.39999999999998</v>
      </c>
      <c r="F55" s="42">
        <v>263.39999999999998</v>
      </c>
      <c r="G55" s="43">
        <v>0</v>
      </c>
      <c r="H55" s="43">
        <v>0</v>
      </c>
      <c r="I55" s="44">
        <v>512495</v>
      </c>
      <c r="J55" s="62">
        <v>141356979.09999999</v>
      </c>
      <c r="K55" s="46">
        <v>2.7494661921708183</v>
      </c>
      <c r="L55" s="47"/>
      <c r="V55" s="7" t="str">
        <f t="shared" si="1"/>
        <v>GUINNESS</v>
      </c>
      <c r="W55" s="52">
        <f t="shared" si="13"/>
        <v>0</v>
      </c>
      <c r="X55" s="52">
        <f t="shared" si="2"/>
        <v>2.7494661921708183</v>
      </c>
      <c r="Y55" s="53">
        <f t="shared" si="3"/>
        <v>512495</v>
      </c>
      <c r="Z55" s="53">
        <f t="shared" si="4"/>
        <v>141356979.09999999</v>
      </c>
    </row>
    <row r="56" spans="2:26" x14ac:dyDescent="0.3">
      <c r="B56" s="60" t="s">
        <v>77</v>
      </c>
      <c r="C56" s="41">
        <v>3.72</v>
      </c>
      <c r="D56" s="61">
        <v>3.91</v>
      </c>
      <c r="E56" s="61">
        <v>3.91</v>
      </c>
      <c r="F56" s="42">
        <v>3.91</v>
      </c>
      <c r="G56" s="43">
        <v>0.18999999999999995</v>
      </c>
      <c r="H56" s="43">
        <v>5.1075268817204282</v>
      </c>
      <c r="I56" s="44">
        <v>1122282</v>
      </c>
      <c r="J56" s="62">
        <v>4376818.66</v>
      </c>
      <c r="K56" s="46">
        <v>-0.18200836820083688</v>
      </c>
      <c r="L56" s="47"/>
      <c r="V56" s="7" t="str">
        <f t="shared" si="1"/>
        <v>HMCALL</v>
      </c>
      <c r="W56" s="52">
        <f t="shared" si="13"/>
        <v>5.1075268817204283E-2</v>
      </c>
      <c r="X56" s="52">
        <f t="shared" si="2"/>
        <v>-0.18200836820083688</v>
      </c>
      <c r="Y56" s="53">
        <f t="shared" si="3"/>
        <v>1122282</v>
      </c>
      <c r="Z56" s="53">
        <f t="shared" si="4"/>
        <v>4376818.66</v>
      </c>
    </row>
    <row r="57" spans="2:26" x14ac:dyDescent="0.3">
      <c r="B57" s="60" t="s">
        <v>78</v>
      </c>
      <c r="C57" s="41">
        <v>18.75</v>
      </c>
      <c r="D57" s="61">
        <v>18.75</v>
      </c>
      <c r="E57" s="61">
        <v>18.75</v>
      </c>
      <c r="F57" s="42">
        <v>18.75</v>
      </c>
      <c r="G57" s="43">
        <v>0</v>
      </c>
      <c r="H57" s="43">
        <v>0</v>
      </c>
      <c r="I57" s="44">
        <v>1022294</v>
      </c>
      <c r="J57" s="62">
        <v>19591004.350000001</v>
      </c>
      <c r="K57" s="46">
        <v>1.9761904761904763</v>
      </c>
      <c r="L57" s="47"/>
      <c r="V57" s="7" t="str">
        <f t="shared" si="1"/>
        <v>HONYFLOUR</v>
      </c>
      <c r="W57" s="52">
        <f t="shared" si="13"/>
        <v>0</v>
      </c>
      <c r="X57" s="52">
        <f t="shared" si="2"/>
        <v>1.9761904761904763</v>
      </c>
      <c r="Y57" s="53">
        <f t="shared" si="3"/>
        <v>1022294</v>
      </c>
      <c r="Z57" s="53">
        <f t="shared" si="4"/>
        <v>19591004.350000001</v>
      </c>
    </row>
    <row r="58" spans="2:26" x14ac:dyDescent="0.3">
      <c r="B58" s="60" t="s">
        <v>79</v>
      </c>
      <c r="C58" s="41">
        <v>29.8</v>
      </c>
      <c r="D58" s="61">
        <v>31.85</v>
      </c>
      <c r="E58" s="61">
        <v>29.7</v>
      </c>
      <c r="F58" s="42">
        <v>31.85</v>
      </c>
      <c r="G58" s="43">
        <v>2.0500000000000007</v>
      </c>
      <c r="H58" s="43">
        <v>6.8791946308724858</v>
      </c>
      <c r="I58" s="44">
        <v>1146828</v>
      </c>
      <c r="J58" s="62">
        <v>34888880.950000003</v>
      </c>
      <c r="K58" s="46">
        <v>1.8311111111111114</v>
      </c>
      <c r="L58" s="47"/>
      <c r="V58" s="7" t="str">
        <f t="shared" si="1"/>
        <v>IKEJAHOTEL</v>
      </c>
      <c r="W58" s="52">
        <f t="shared" si="13"/>
        <v>6.8791946308724858E-2</v>
      </c>
      <c r="X58" s="52">
        <f t="shared" si="2"/>
        <v>1.8311111111111114</v>
      </c>
      <c r="Y58" s="53">
        <f t="shared" si="3"/>
        <v>1146828</v>
      </c>
      <c r="Z58" s="53">
        <f t="shared" si="4"/>
        <v>34888880.950000003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23089</v>
      </c>
      <c r="J59" s="62">
        <v>677973.4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23089</v>
      </c>
      <c r="Z59" s="53">
        <f t="shared" si="4"/>
        <v>677973.4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40</v>
      </c>
      <c r="J60" s="62">
        <v>303.5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40</v>
      </c>
      <c r="Z60" s="53">
        <f t="shared" si="4"/>
        <v>303.5</v>
      </c>
    </row>
    <row r="61" spans="2:26" x14ac:dyDescent="0.3">
      <c r="B61" s="60" t="s">
        <v>82</v>
      </c>
      <c r="C61" s="41">
        <v>11.8</v>
      </c>
      <c r="D61" s="61">
        <v>11.8</v>
      </c>
      <c r="E61" s="61">
        <v>11.8</v>
      </c>
      <c r="F61" s="42">
        <v>11.8</v>
      </c>
      <c r="G61" s="43">
        <v>0</v>
      </c>
      <c r="H61" s="43">
        <v>0</v>
      </c>
      <c r="I61" s="44">
        <v>425211</v>
      </c>
      <c r="J61" s="62">
        <v>5039827.45</v>
      </c>
      <c r="K61" s="46">
        <v>1.1261261261261262</v>
      </c>
      <c r="L61" s="47"/>
      <c r="V61" s="7" t="str">
        <f t="shared" si="1"/>
        <v>INTBREW</v>
      </c>
      <c r="W61" s="52">
        <f t="shared" si="13"/>
        <v>0</v>
      </c>
      <c r="X61" s="52">
        <f t="shared" si="2"/>
        <v>1.1261261261261262</v>
      </c>
      <c r="Y61" s="53">
        <f t="shared" si="3"/>
        <v>425211</v>
      </c>
      <c r="Z61" s="53">
        <f t="shared" si="4"/>
        <v>5039827.45</v>
      </c>
    </row>
    <row r="62" spans="2:26" x14ac:dyDescent="0.3">
      <c r="B62" s="60" t="s">
        <v>83</v>
      </c>
      <c r="C62" s="41">
        <v>2.52</v>
      </c>
      <c r="D62" s="41">
        <v>2.27</v>
      </c>
      <c r="E62" s="41">
        <v>2.27</v>
      </c>
      <c r="F62" s="42">
        <v>2.27</v>
      </c>
      <c r="G62" s="43">
        <v>-0.25</v>
      </c>
      <c r="H62" s="43">
        <v>-9.9206349206349209</v>
      </c>
      <c r="I62" s="44">
        <v>551270</v>
      </c>
      <c r="J62" s="62">
        <v>1351033.91</v>
      </c>
      <c r="K62" s="46">
        <v>0.33529411764705896</v>
      </c>
      <c r="L62" s="47"/>
      <c r="V62" s="7" t="str">
        <f t="shared" si="1"/>
        <v>INTENEGINS</v>
      </c>
      <c r="W62" s="52">
        <f t="shared" si="13"/>
        <v>-9.9206349206349215E-2</v>
      </c>
      <c r="X62" s="52">
        <f t="shared" si="2"/>
        <v>0.33529411764705896</v>
      </c>
      <c r="Y62" s="53">
        <f t="shared" si="3"/>
        <v>551270</v>
      </c>
      <c r="Z62" s="53">
        <f t="shared" si="4"/>
        <v>1351033.91</v>
      </c>
    </row>
    <row r="63" spans="2:26" x14ac:dyDescent="0.3">
      <c r="B63" s="60" t="s">
        <v>84</v>
      </c>
      <c r="C63" s="41">
        <v>4.45</v>
      </c>
      <c r="D63" s="61">
        <v>4.5999999999999996</v>
      </c>
      <c r="E63" s="61">
        <v>4.4000000000000004</v>
      </c>
      <c r="F63" s="42">
        <v>4.5</v>
      </c>
      <c r="G63" s="43">
        <v>4.9999999999999822E-2</v>
      </c>
      <c r="H63" s="43">
        <v>1.1235955056179736</v>
      </c>
      <c r="I63" s="44">
        <v>6105892</v>
      </c>
      <c r="J63" s="62">
        <v>27456177.100000001</v>
      </c>
      <c r="K63" s="46">
        <v>0.5</v>
      </c>
      <c r="L63" s="47"/>
      <c r="V63" s="7" t="str">
        <f t="shared" si="1"/>
        <v>JAIZBANK</v>
      </c>
      <c r="W63" s="52">
        <f t="shared" si="13"/>
        <v>1.1235955056179737E-2</v>
      </c>
      <c r="X63" s="52">
        <f t="shared" si="2"/>
        <v>0.5</v>
      </c>
      <c r="Y63" s="53">
        <f t="shared" si="3"/>
        <v>6105892</v>
      </c>
      <c r="Z63" s="53">
        <f t="shared" si="4"/>
        <v>27456177.100000001</v>
      </c>
    </row>
    <row r="64" spans="2:26" x14ac:dyDescent="0.3">
      <c r="B64" s="60" t="s">
        <v>85</v>
      </c>
      <c r="C64" s="41">
        <v>2.5499999999999998</v>
      </c>
      <c r="D64" s="61">
        <v>2.5</v>
      </c>
      <c r="E64" s="61">
        <v>2.33</v>
      </c>
      <c r="F64" s="42">
        <v>2.4700000000000002</v>
      </c>
      <c r="G64" s="43">
        <v>-7.9999999999999627E-2</v>
      </c>
      <c r="H64" s="43">
        <v>-3.1372549019607696</v>
      </c>
      <c r="I64" s="44">
        <v>11310690</v>
      </c>
      <c r="J64" s="62">
        <v>26867672.68</v>
      </c>
      <c r="K64" s="46">
        <v>0.20487804878048799</v>
      </c>
      <c r="L64" s="47"/>
      <c r="V64" s="7" t="str">
        <f t="shared" si="1"/>
        <v>JAPAULGOLD</v>
      </c>
      <c r="W64" s="52">
        <f t="shared" si="13"/>
        <v>-3.1372549019607697E-2</v>
      </c>
      <c r="X64" s="52">
        <f t="shared" si="2"/>
        <v>0.20487804878048799</v>
      </c>
      <c r="Y64" s="53">
        <f t="shared" si="3"/>
        <v>11310690</v>
      </c>
      <c r="Z64" s="53">
        <f t="shared" si="4"/>
        <v>26867672.68</v>
      </c>
    </row>
    <row r="65" spans="1:26" x14ac:dyDescent="0.3">
      <c r="B65" s="60" t="s">
        <v>86</v>
      </c>
      <c r="C65" s="41">
        <v>139</v>
      </c>
      <c r="D65" s="41">
        <v>139</v>
      </c>
      <c r="E65" s="41">
        <v>139</v>
      </c>
      <c r="F65" s="42">
        <v>139</v>
      </c>
      <c r="G65" s="43">
        <v>0</v>
      </c>
      <c r="H65" s="43">
        <v>0</v>
      </c>
      <c r="I65" s="44">
        <v>48952</v>
      </c>
      <c r="J65" s="62">
        <v>6852920</v>
      </c>
      <c r="K65" s="46">
        <v>-0.10466988727858295</v>
      </c>
      <c r="L65" s="47"/>
      <c r="V65" s="7" t="str">
        <f t="shared" si="1"/>
        <v>JBERGER</v>
      </c>
      <c r="W65" s="52">
        <f t="shared" si="13"/>
        <v>0</v>
      </c>
      <c r="X65" s="52">
        <f t="shared" si="2"/>
        <v>-0.10466988727858295</v>
      </c>
      <c r="Y65" s="53">
        <f t="shared" si="3"/>
        <v>48952</v>
      </c>
      <c r="Z65" s="53">
        <f t="shared" si="4"/>
        <v>6852920</v>
      </c>
    </row>
    <row r="66" spans="1:26" x14ac:dyDescent="0.3">
      <c r="B66" s="60" t="s">
        <v>87</v>
      </c>
      <c r="C66" s="41">
        <v>4.9000000000000004</v>
      </c>
      <c r="D66" s="61">
        <v>4.9000000000000004</v>
      </c>
      <c r="E66" s="61">
        <v>4.9000000000000004</v>
      </c>
      <c r="F66" s="42">
        <v>4.9000000000000004</v>
      </c>
      <c r="G66" s="43">
        <v>0</v>
      </c>
      <c r="H66" s="43">
        <v>0</v>
      </c>
      <c r="I66" s="44">
        <v>80033</v>
      </c>
      <c r="J66" s="62">
        <v>422933.75</v>
      </c>
      <c r="K66" s="46">
        <v>-0.3709884467265725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-0.3709884467265725</v>
      </c>
      <c r="Y66" s="53">
        <f t="shared" si="3"/>
        <v>80033</v>
      </c>
      <c r="Z66" s="53">
        <f t="shared" si="4"/>
        <v>422933.75</v>
      </c>
    </row>
    <row r="67" spans="1:26" x14ac:dyDescent="0.3">
      <c r="B67" s="60" t="s">
        <v>88</v>
      </c>
      <c r="C67" s="41">
        <v>2.5</v>
      </c>
      <c r="D67" s="41">
        <v>2.75</v>
      </c>
      <c r="E67" s="41">
        <v>2.59</v>
      </c>
      <c r="F67" s="42">
        <v>2.75</v>
      </c>
      <c r="G67" s="43">
        <v>0.25</v>
      </c>
      <c r="H67" s="43">
        <v>10</v>
      </c>
      <c r="I67" s="44">
        <v>10917193</v>
      </c>
      <c r="J67" s="62">
        <v>29157752.399999999</v>
      </c>
      <c r="K67" s="46">
        <v>-0.11003236245954684</v>
      </c>
      <c r="L67" s="47"/>
      <c r="V67" s="7" t="str">
        <f t="shared" si="1"/>
        <v>LASACO</v>
      </c>
      <c r="W67" s="52">
        <f t="shared" si="13"/>
        <v>0.1</v>
      </c>
      <c r="X67" s="52">
        <f t="shared" si="2"/>
        <v>-0.11003236245954684</v>
      </c>
      <c r="Y67" s="53">
        <f t="shared" si="3"/>
        <v>10917193</v>
      </c>
      <c r="Z67" s="53">
        <f t="shared" si="4"/>
        <v>29157752.399999999</v>
      </c>
    </row>
    <row r="68" spans="1:26" x14ac:dyDescent="0.3">
      <c r="B68" s="60" t="s">
        <v>89</v>
      </c>
      <c r="C68" s="41">
        <v>6.3</v>
      </c>
      <c r="D68" s="61">
        <v>6.3</v>
      </c>
      <c r="E68" s="61">
        <v>6.3</v>
      </c>
      <c r="F68" s="42">
        <v>6.3</v>
      </c>
      <c r="G68" s="43">
        <v>0</v>
      </c>
      <c r="H68" s="43">
        <v>0</v>
      </c>
      <c r="I68" s="44">
        <v>24930</v>
      </c>
      <c r="J68" s="62">
        <v>165508.70000000001</v>
      </c>
      <c r="K68" s="46">
        <v>0.39999999999999991</v>
      </c>
      <c r="L68" s="47"/>
      <c r="V68" s="7" t="str">
        <f t="shared" si="1"/>
        <v>LEARNAFRCA</v>
      </c>
      <c r="W68" s="52">
        <f t="shared" si="13"/>
        <v>0</v>
      </c>
      <c r="X68" s="52">
        <f t="shared" si="2"/>
        <v>0.39999999999999991</v>
      </c>
      <c r="Y68" s="53">
        <f t="shared" si="3"/>
        <v>24930</v>
      </c>
      <c r="Z68" s="53">
        <f t="shared" si="4"/>
        <v>165508.70000000001</v>
      </c>
    </row>
    <row r="69" spans="1:26" x14ac:dyDescent="0.3">
      <c r="B69" s="60" t="s">
        <v>90</v>
      </c>
      <c r="C69" s="41">
        <v>5.5</v>
      </c>
      <c r="D69" s="61">
        <v>5.89</v>
      </c>
      <c r="E69" s="61">
        <v>5.21</v>
      </c>
      <c r="F69" s="42">
        <v>5.21</v>
      </c>
      <c r="G69" s="43">
        <v>-0.29000000000000004</v>
      </c>
      <c r="H69" s="43">
        <v>-5.2727272727272734</v>
      </c>
      <c r="I69" s="44">
        <v>962663</v>
      </c>
      <c r="J69" s="62">
        <v>5231065.3</v>
      </c>
      <c r="K69" s="46">
        <v>-7.6241134751772965E-2</v>
      </c>
      <c r="L69" s="47"/>
      <c r="V69" s="7" t="str">
        <f t="shared" si="1"/>
        <v>LEGENDINT</v>
      </c>
      <c r="W69" s="52">
        <f t="shared" si="13"/>
        <v>-5.2727272727272734E-2</v>
      </c>
      <c r="X69" s="52">
        <f t="shared" si="2"/>
        <v>-7.6241134751772965E-2</v>
      </c>
      <c r="Y69" s="53">
        <f t="shared" si="3"/>
        <v>962663</v>
      </c>
      <c r="Z69" s="53">
        <f t="shared" si="4"/>
        <v>5231065.3</v>
      </c>
    </row>
    <row r="70" spans="1:26" x14ac:dyDescent="0.3">
      <c r="B70" s="60" t="s">
        <v>91</v>
      </c>
      <c r="C70" s="41">
        <v>1.65</v>
      </c>
      <c r="D70" s="41">
        <v>1.81</v>
      </c>
      <c r="E70" s="41">
        <v>1.64</v>
      </c>
      <c r="F70" s="42">
        <v>1.81</v>
      </c>
      <c r="G70" s="43">
        <v>0.16000000000000014</v>
      </c>
      <c r="H70" s="43">
        <v>9.6969696969697061</v>
      </c>
      <c r="I70" s="44">
        <v>5755791</v>
      </c>
      <c r="J70" s="62">
        <v>10025235.439999999</v>
      </c>
      <c r="K70" s="46">
        <v>0.53389830508474589</v>
      </c>
      <c r="L70" s="47"/>
      <c r="V70" s="7" t="str">
        <f t="shared" si="1"/>
        <v>LINKASSURE</v>
      </c>
      <c r="W70" s="52">
        <f t="shared" si="13"/>
        <v>9.6969696969697067E-2</v>
      </c>
      <c r="X70" s="52">
        <f t="shared" si="2"/>
        <v>0.53389830508474589</v>
      </c>
      <c r="Y70" s="53">
        <f t="shared" si="3"/>
        <v>5755791</v>
      </c>
      <c r="Z70" s="53">
        <f t="shared" si="4"/>
        <v>10025235.439999999</v>
      </c>
    </row>
    <row r="71" spans="1:26" x14ac:dyDescent="0.3">
      <c r="B71" s="60" t="s">
        <v>92</v>
      </c>
      <c r="C71" s="41">
        <v>6.15</v>
      </c>
      <c r="D71" s="41">
        <v>6.25</v>
      </c>
      <c r="E71" s="41">
        <v>6.25</v>
      </c>
      <c r="F71" s="42">
        <v>6.25</v>
      </c>
      <c r="G71" s="43">
        <v>9.9999999999999645E-2</v>
      </c>
      <c r="H71" s="43">
        <v>1.6260162601625958</v>
      </c>
      <c r="I71" s="44">
        <v>548841</v>
      </c>
      <c r="J71" s="62">
        <v>3407775.3</v>
      </c>
      <c r="K71" s="46">
        <v>0.5169902912621358</v>
      </c>
      <c r="L71" s="47"/>
      <c r="V71" s="7" t="str">
        <f t="shared" si="1"/>
        <v>LIVESTOCK</v>
      </c>
      <c r="W71" s="52">
        <f t="shared" si="13"/>
        <v>1.6260162601625959E-2</v>
      </c>
      <c r="X71" s="52">
        <f t="shared" si="2"/>
        <v>0.5169902912621358</v>
      </c>
      <c r="Y71" s="53">
        <f t="shared" si="3"/>
        <v>548841</v>
      </c>
      <c r="Z71" s="53">
        <f t="shared" si="4"/>
        <v>3407775.3</v>
      </c>
    </row>
    <row r="72" spans="1:26" x14ac:dyDescent="0.3">
      <c r="B72" s="60" t="s">
        <v>93</v>
      </c>
      <c r="C72" s="41">
        <v>3.5</v>
      </c>
      <c r="D72" s="41">
        <v>3.5</v>
      </c>
      <c r="E72" s="41">
        <v>3.15</v>
      </c>
      <c r="F72" s="42">
        <v>3.15</v>
      </c>
      <c r="G72" s="43">
        <v>-0.35000000000000009</v>
      </c>
      <c r="H72" s="43">
        <v>-10.000000000000002</v>
      </c>
      <c r="I72" s="44">
        <v>3849412</v>
      </c>
      <c r="J72" s="62">
        <v>12470587.960000001</v>
      </c>
      <c r="K72" s="46">
        <v>-0.28082191780821919</v>
      </c>
      <c r="L72" s="47"/>
      <c r="V72" s="7" t="str">
        <f t="shared" si="1"/>
        <v>LIVINGTRUST</v>
      </c>
      <c r="W72" s="52">
        <f t="shared" si="13"/>
        <v>-0.10000000000000002</v>
      </c>
      <c r="X72" s="52">
        <f t="shared" si="2"/>
        <v>-0.28082191780821919</v>
      </c>
      <c r="Y72" s="53">
        <f t="shared" si="3"/>
        <v>3849412</v>
      </c>
      <c r="Z72" s="53">
        <f t="shared" si="4"/>
        <v>12470587.960000001</v>
      </c>
    </row>
    <row r="73" spans="1:26" x14ac:dyDescent="0.3">
      <c r="B73" s="60" t="s">
        <v>94</v>
      </c>
      <c r="C73" s="41">
        <v>14</v>
      </c>
      <c r="D73" s="41">
        <v>14</v>
      </c>
      <c r="E73" s="41">
        <v>14</v>
      </c>
      <c r="F73" s="42">
        <v>14</v>
      </c>
      <c r="G73" s="43">
        <v>0</v>
      </c>
      <c r="H73" s="43">
        <v>0</v>
      </c>
      <c r="I73" s="44">
        <v>131228</v>
      </c>
      <c r="J73" s="62">
        <v>1757642.19</v>
      </c>
      <c r="K73" s="46">
        <v>0.70731707317073189</v>
      </c>
      <c r="L73" s="47"/>
      <c r="V73" s="7" t="str">
        <f t="shared" ref="V73:V136" si="16">IF(ISTEXT(B73),B73,"")</f>
        <v>MANSARD</v>
      </c>
      <c r="W73" s="52">
        <f t="shared" si="13"/>
        <v>0</v>
      </c>
      <c r="X73" s="52">
        <f t="shared" ref="X73:X136" si="17">IF(ISTEXT(B73),K73,"")</f>
        <v>0.70731707317073189</v>
      </c>
      <c r="Y73" s="53">
        <f t="shared" ref="Y73:Y136" si="18">IF(ISTEXT(B73),I73,"")</f>
        <v>131228</v>
      </c>
      <c r="Z73" s="53">
        <f t="shared" ref="Z73:Z136" si="19">IF(ISTEXT(B73),J73,"")</f>
        <v>1757642.19</v>
      </c>
    </row>
    <row r="74" spans="1:26" x14ac:dyDescent="0.3">
      <c r="B74" s="60" t="s">
        <v>95</v>
      </c>
      <c r="C74" s="41">
        <v>17.8</v>
      </c>
      <c r="D74" s="61">
        <v>17.8</v>
      </c>
      <c r="E74" s="61">
        <v>17.8</v>
      </c>
      <c r="F74" s="42">
        <v>17.8</v>
      </c>
      <c r="G74" s="43">
        <v>0</v>
      </c>
      <c r="H74" s="43">
        <v>0</v>
      </c>
      <c r="I74" s="44">
        <v>235856</v>
      </c>
      <c r="J74" s="62">
        <v>4132812.2</v>
      </c>
      <c r="K74" s="46">
        <v>0.8936170212765957</v>
      </c>
      <c r="L74" s="47"/>
      <c r="V74" s="7" t="str">
        <f t="shared" si="16"/>
        <v>MAYBAKER</v>
      </c>
      <c r="W74" s="52">
        <f t="shared" ref="W74:W137" si="20">IF(ISTEXT(B74),H74,"")/100</f>
        <v>0</v>
      </c>
      <c r="X74" s="52">
        <f t="shared" si="17"/>
        <v>0.8936170212765957</v>
      </c>
      <c r="Y74" s="53">
        <f t="shared" si="18"/>
        <v>235856</v>
      </c>
      <c r="Z74" s="53">
        <f t="shared" si="19"/>
        <v>4132812.2</v>
      </c>
    </row>
    <row r="75" spans="1:26" x14ac:dyDescent="0.3">
      <c r="B75" s="60" t="s">
        <v>96</v>
      </c>
      <c r="C75" s="41">
        <v>3.21</v>
      </c>
      <c r="D75" s="61">
        <v>3.39</v>
      </c>
      <c r="E75" s="61">
        <v>3.2</v>
      </c>
      <c r="F75" s="42">
        <v>3.23</v>
      </c>
      <c r="G75" s="43">
        <v>2.0000000000000018E-2</v>
      </c>
      <c r="H75" s="43">
        <v>0.62305295950155826</v>
      </c>
      <c r="I75" s="44">
        <v>2729525</v>
      </c>
      <c r="J75" s="62">
        <v>8879507.8499999996</v>
      </c>
      <c r="K75" s="46">
        <v>4.2950819672131146</v>
      </c>
      <c r="L75" s="47"/>
      <c r="V75" s="7" t="str">
        <f t="shared" si="16"/>
        <v>MBENEFIT</v>
      </c>
      <c r="W75" s="52">
        <f t="shared" si="20"/>
        <v>6.2305295950155822E-3</v>
      </c>
      <c r="X75" s="52">
        <f t="shared" si="17"/>
        <v>4.2950819672131146</v>
      </c>
      <c r="Y75" s="53">
        <f t="shared" si="18"/>
        <v>2729525</v>
      </c>
      <c r="Z75" s="53">
        <f t="shared" si="19"/>
        <v>8879507.8499999996</v>
      </c>
    </row>
    <row r="76" spans="1:26" x14ac:dyDescent="0.3">
      <c r="B76" s="60" t="s">
        <v>97</v>
      </c>
      <c r="C76" s="41">
        <v>3.19</v>
      </c>
      <c r="D76" s="41">
        <v>3.1</v>
      </c>
      <c r="E76" s="41">
        <v>2.93</v>
      </c>
      <c r="F76" s="42">
        <v>2.97</v>
      </c>
      <c r="G76" s="43">
        <v>-0.21999999999999975</v>
      </c>
      <c r="H76" s="43">
        <v>-6.8965517241379244</v>
      </c>
      <c r="I76" s="44">
        <v>5974695</v>
      </c>
      <c r="J76" s="62">
        <v>17940701.59</v>
      </c>
      <c r="K76" s="46">
        <v>0.84472049689440998</v>
      </c>
      <c r="L76" s="47"/>
      <c r="V76" s="7" t="str">
        <f t="shared" si="16"/>
        <v>MCNICHOLS</v>
      </c>
      <c r="W76" s="52">
        <f t="shared" si="20"/>
        <v>-6.896551724137924E-2</v>
      </c>
      <c r="X76" s="52">
        <f t="shared" si="17"/>
        <v>0.84472049689440998</v>
      </c>
      <c r="Y76" s="53">
        <f t="shared" si="18"/>
        <v>5974695</v>
      </c>
      <c r="Z76" s="53">
        <f t="shared" si="19"/>
        <v>17940701.59</v>
      </c>
    </row>
    <row r="77" spans="1:26" x14ac:dyDescent="0.3">
      <c r="B77" s="60" t="s">
        <v>98</v>
      </c>
      <c r="C77" s="41">
        <v>45.85</v>
      </c>
      <c r="D77" s="61">
        <v>50.4</v>
      </c>
      <c r="E77" s="61">
        <v>50.3</v>
      </c>
      <c r="F77" s="42">
        <v>50.4</v>
      </c>
      <c r="G77" s="43">
        <v>4.5499999999999972</v>
      </c>
      <c r="H77" s="43">
        <v>9.9236641221373976</v>
      </c>
      <c r="I77" s="44">
        <v>1535576</v>
      </c>
      <c r="J77" s="62">
        <v>77333169.900000006</v>
      </c>
      <c r="K77" s="46">
        <v>2.6258992805755392</v>
      </c>
      <c r="L77" s="47"/>
      <c r="V77" s="7" t="str">
        <f t="shared" si="16"/>
        <v>MECURE</v>
      </c>
      <c r="W77" s="52">
        <f t="shared" si="20"/>
        <v>9.9236641221373975E-2</v>
      </c>
      <c r="X77" s="52">
        <f t="shared" si="17"/>
        <v>2.6258992805755392</v>
      </c>
      <c r="Y77" s="53">
        <f t="shared" si="18"/>
        <v>1535576</v>
      </c>
      <c r="Z77" s="53">
        <f t="shared" si="19"/>
        <v>77333169.900000006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13825</v>
      </c>
      <c r="J78" s="62">
        <v>185969.55</v>
      </c>
      <c r="K78" s="46">
        <v>0.55397390272835123</v>
      </c>
      <c r="L78" s="47"/>
      <c r="V78" s="7" t="str">
        <f t="shared" si="16"/>
        <v>MEYER</v>
      </c>
      <c r="W78" s="52">
        <f t="shared" si="20"/>
        <v>0</v>
      </c>
      <c r="X78" s="52">
        <f t="shared" si="17"/>
        <v>0.55397390272835123</v>
      </c>
      <c r="Y78" s="53">
        <f t="shared" si="18"/>
        <v>13825</v>
      </c>
      <c r="Z78" s="53">
        <f t="shared" si="19"/>
        <v>185969.55</v>
      </c>
    </row>
    <row r="79" spans="1:26" x14ac:dyDescent="0.3">
      <c r="B79" s="60" t="s">
        <v>100</v>
      </c>
      <c r="C79" s="41">
        <v>100</v>
      </c>
      <c r="D79" s="41">
        <v>100</v>
      </c>
      <c r="E79" s="41">
        <v>100</v>
      </c>
      <c r="F79" s="42">
        <v>100</v>
      </c>
      <c r="G79" s="43">
        <v>0</v>
      </c>
      <c r="H79" s="43">
        <v>0</v>
      </c>
      <c r="I79" s="44">
        <v>130</v>
      </c>
      <c r="J79" s="62">
        <v>14300</v>
      </c>
      <c r="K79" s="46">
        <v>0</v>
      </c>
      <c r="L79" s="47"/>
      <c r="V79" s="7" t="str">
        <f t="shared" si="16"/>
        <v>MOFIREIF</v>
      </c>
      <c r="W79" s="52">
        <f t="shared" si="20"/>
        <v>0</v>
      </c>
      <c r="X79" s="52">
        <f t="shared" si="17"/>
        <v>0</v>
      </c>
      <c r="Y79" s="53">
        <f t="shared" si="18"/>
        <v>130</v>
      </c>
      <c r="Z79" s="53">
        <f t="shared" si="19"/>
        <v>14300</v>
      </c>
    </row>
    <row r="80" spans="1:26" x14ac:dyDescent="0.3">
      <c r="A80" t="s">
        <v>45</v>
      </c>
      <c r="B80" s="60" t="s">
        <v>101</v>
      </c>
      <c r="C80" s="41">
        <v>4.6900000000000004</v>
      </c>
      <c r="D80" s="41">
        <v>4.6900000000000004</v>
      </c>
      <c r="E80" s="41">
        <v>4.6900000000000004</v>
      </c>
      <c r="F80" s="42">
        <v>4.6900000000000004</v>
      </c>
      <c r="G80" s="43">
        <v>0</v>
      </c>
      <c r="H80" s="43">
        <v>0</v>
      </c>
      <c r="I80" s="44">
        <v>5</v>
      </c>
      <c r="J80" s="62">
        <v>25.75</v>
      </c>
      <c r="K80" s="46">
        <v>0.16957605985037416</v>
      </c>
      <c r="L80" s="47"/>
      <c r="V80" s="7" t="str">
        <f t="shared" si="16"/>
        <v>MORISON</v>
      </c>
      <c r="W80" s="52">
        <f t="shared" si="20"/>
        <v>0</v>
      </c>
      <c r="X80" s="52">
        <f t="shared" si="17"/>
        <v>0.16957605985037416</v>
      </c>
      <c r="Y80" s="53">
        <f t="shared" si="18"/>
        <v>5</v>
      </c>
      <c r="Z80" s="53">
        <f t="shared" si="19"/>
        <v>25.75</v>
      </c>
    </row>
    <row r="81" spans="2:26" x14ac:dyDescent="0.3">
      <c r="B81" s="60" t="s">
        <v>102</v>
      </c>
      <c r="C81" s="41">
        <v>531.70000000000005</v>
      </c>
      <c r="D81" s="41">
        <v>531.70000000000005</v>
      </c>
      <c r="E81" s="41">
        <v>531.70000000000005</v>
      </c>
      <c r="F81" s="42">
        <v>531.70000000000005</v>
      </c>
      <c r="G81" s="43">
        <v>0</v>
      </c>
      <c r="H81" s="43">
        <v>0</v>
      </c>
      <c r="I81" s="44">
        <v>715927</v>
      </c>
      <c r="J81" s="62">
        <v>359618806.5</v>
      </c>
      <c r="K81" s="46">
        <v>1.6585000000000001</v>
      </c>
      <c r="L81" s="47"/>
      <c r="V81" s="7" t="str">
        <f t="shared" si="16"/>
        <v>MTNN</v>
      </c>
      <c r="W81" s="52">
        <f t="shared" si="20"/>
        <v>0</v>
      </c>
      <c r="X81" s="52">
        <f t="shared" si="17"/>
        <v>1.6585000000000001</v>
      </c>
      <c r="Y81" s="53">
        <f t="shared" si="18"/>
        <v>715927</v>
      </c>
      <c r="Z81" s="53">
        <f t="shared" si="19"/>
        <v>359618806.5</v>
      </c>
    </row>
    <row r="82" spans="2:26" x14ac:dyDescent="0.3">
      <c r="B82" s="60" t="s">
        <v>103</v>
      </c>
      <c r="C82" s="41">
        <v>12.15</v>
      </c>
      <c r="D82" s="61">
        <v>12.15</v>
      </c>
      <c r="E82" s="61">
        <v>12.15</v>
      </c>
      <c r="F82" s="42">
        <v>12.15</v>
      </c>
      <c r="G82" s="43">
        <v>0</v>
      </c>
      <c r="H82" s="43">
        <v>0</v>
      </c>
      <c r="I82" s="44">
        <v>200830</v>
      </c>
      <c r="J82" s="62">
        <v>2679662</v>
      </c>
      <c r="K82" s="46">
        <v>0.65306122448979598</v>
      </c>
      <c r="L82" s="47"/>
      <c r="V82" s="7" t="str">
        <f t="shared" si="16"/>
        <v>MULTIVERSE</v>
      </c>
      <c r="W82" s="52">
        <f t="shared" si="20"/>
        <v>0</v>
      </c>
      <c r="X82" s="52">
        <f t="shared" si="17"/>
        <v>0.65306122448979598</v>
      </c>
      <c r="Y82" s="53">
        <f t="shared" si="18"/>
        <v>200830</v>
      </c>
      <c r="Z82" s="53">
        <f t="shared" si="19"/>
        <v>2679662</v>
      </c>
    </row>
    <row r="83" spans="2:26" x14ac:dyDescent="0.3">
      <c r="B83" s="60" t="s">
        <v>104</v>
      </c>
      <c r="C83" s="41">
        <v>104</v>
      </c>
      <c r="D83" s="41">
        <v>105</v>
      </c>
      <c r="E83" s="41">
        <v>105</v>
      </c>
      <c r="F83" s="42">
        <v>105</v>
      </c>
      <c r="G83" s="43">
        <v>1</v>
      </c>
      <c r="H83" s="43">
        <v>0.96153846153846156</v>
      </c>
      <c r="I83" s="44">
        <v>722909</v>
      </c>
      <c r="J83" s="62">
        <v>75780361.549999997</v>
      </c>
      <c r="K83" s="46">
        <v>1.2801302931596092</v>
      </c>
      <c r="L83" s="47"/>
      <c r="V83" s="7" t="str">
        <f t="shared" si="16"/>
        <v>NAHCO</v>
      </c>
      <c r="W83" s="52">
        <f t="shared" si="20"/>
        <v>9.6153846153846159E-3</v>
      </c>
      <c r="X83" s="52">
        <f t="shared" si="17"/>
        <v>1.2801302931596092</v>
      </c>
      <c r="Y83" s="53">
        <f t="shared" si="18"/>
        <v>722909</v>
      </c>
      <c r="Z83" s="53">
        <f t="shared" si="19"/>
        <v>75780361.549999997</v>
      </c>
    </row>
    <row r="84" spans="2:26" x14ac:dyDescent="0.3">
      <c r="B84" s="60" t="s">
        <v>105</v>
      </c>
      <c r="C84" s="41">
        <v>107.95</v>
      </c>
      <c r="D84" s="41">
        <v>107.95</v>
      </c>
      <c r="E84" s="41">
        <v>107.95</v>
      </c>
      <c r="F84" s="42">
        <v>107.95</v>
      </c>
      <c r="G84" s="43">
        <v>0</v>
      </c>
      <c r="H84" s="43">
        <v>0</v>
      </c>
      <c r="I84" s="44">
        <v>2275818</v>
      </c>
      <c r="J84" s="62">
        <v>234327055.94999999</v>
      </c>
      <c r="K84" s="46">
        <v>2.4433811802232852</v>
      </c>
      <c r="L84" s="47"/>
      <c r="V84" s="7" t="str">
        <f t="shared" si="16"/>
        <v>NASCON</v>
      </c>
      <c r="W84" s="52">
        <f t="shared" si="20"/>
        <v>0</v>
      </c>
      <c r="X84" s="52">
        <f t="shared" si="17"/>
        <v>2.4433811802232852</v>
      </c>
      <c r="Y84" s="53">
        <f t="shared" si="18"/>
        <v>2275818</v>
      </c>
      <c r="Z84" s="53">
        <f t="shared" si="19"/>
        <v>234327055.94999999</v>
      </c>
    </row>
    <row r="85" spans="2:26" x14ac:dyDescent="0.3">
      <c r="B85" s="60" t="s">
        <v>106</v>
      </c>
      <c r="C85" s="41">
        <v>76.7</v>
      </c>
      <c r="D85" s="41">
        <v>76.7</v>
      </c>
      <c r="E85" s="41">
        <v>76.7</v>
      </c>
      <c r="F85" s="42">
        <v>76.7</v>
      </c>
      <c r="G85" s="43">
        <v>0</v>
      </c>
      <c r="H85" s="43">
        <v>0</v>
      </c>
      <c r="I85" s="44">
        <v>921285</v>
      </c>
      <c r="J85" s="62">
        <v>70886106.450000003</v>
      </c>
      <c r="K85" s="46">
        <v>1.3968750000000001</v>
      </c>
      <c r="L85" s="47"/>
      <c r="V85" s="7" t="str">
        <f t="shared" si="16"/>
        <v>NB</v>
      </c>
      <c r="W85" s="52">
        <f t="shared" si="20"/>
        <v>0</v>
      </c>
      <c r="X85" s="52">
        <f t="shared" si="17"/>
        <v>1.3968750000000001</v>
      </c>
      <c r="Y85" s="53">
        <f t="shared" si="18"/>
        <v>921285</v>
      </c>
      <c r="Z85" s="53">
        <f t="shared" si="19"/>
        <v>70886106.450000003</v>
      </c>
    </row>
    <row r="86" spans="2:26" x14ac:dyDescent="0.3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88454</v>
      </c>
      <c r="J86" s="62">
        <v>6002642</v>
      </c>
      <c r="K86" s="46">
        <v>13.540000000000001</v>
      </c>
      <c r="L86" s="47"/>
      <c r="V86" s="7" t="str">
        <f t="shared" si="16"/>
        <v>NCR</v>
      </c>
      <c r="W86" s="52">
        <f t="shared" si="20"/>
        <v>0</v>
      </c>
      <c r="X86" s="52">
        <f t="shared" si="17"/>
        <v>13.540000000000001</v>
      </c>
      <c r="Y86" s="53">
        <f t="shared" si="18"/>
        <v>88454</v>
      </c>
      <c r="Z86" s="53">
        <f t="shared" si="19"/>
        <v>6002642</v>
      </c>
    </row>
    <row r="87" spans="2:26" x14ac:dyDescent="0.3">
      <c r="B87" s="60" t="s">
        <v>108</v>
      </c>
      <c r="C87" s="41">
        <v>6.1</v>
      </c>
      <c r="D87" s="41">
        <v>6.6</v>
      </c>
      <c r="E87" s="41">
        <v>5.85</v>
      </c>
      <c r="F87" s="42">
        <v>6.3</v>
      </c>
      <c r="G87" s="43">
        <v>0.20000000000000018</v>
      </c>
      <c r="H87" s="43">
        <v>3.2786885245901667</v>
      </c>
      <c r="I87" s="44">
        <v>3335413</v>
      </c>
      <c r="J87" s="62">
        <v>21256576.300000001</v>
      </c>
      <c r="K87" s="46">
        <v>1.7510917030567685</v>
      </c>
      <c r="L87" s="47"/>
      <c r="V87" s="7" t="str">
        <f t="shared" si="16"/>
        <v>NEIMETH</v>
      </c>
      <c r="W87" s="52">
        <f t="shared" si="20"/>
        <v>3.2786885245901669E-2</v>
      </c>
      <c r="X87" s="52">
        <f t="shared" si="17"/>
        <v>1.7510917030567685</v>
      </c>
      <c r="Y87" s="53">
        <f t="shared" si="18"/>
        <v>3335413</v>
      </c>
      <c r="Z87" s="53">
        <f t="shared" si="19"/>
        <v>21256576.300000001</v>
      </c>
    </row>
    <row r="88" spans="2:26" x14ac:dyDescent="0.3">
      <c r="B88" s="60" t="s">
        <v>109</v>
      </c>
      <c r="C88" s="41">
        <v>25.3</v>
      </c>
      <c r="D88" s="41">
        <v>25</v>
      </c>
      <c r="E88" s="41">
        <v>25</v>
      </c>
      <c r="F88" s="42">
        <v>25</v>
      </c>
      <c r="G88" s="43">
        <v>-0.30000000000000071</v>
      </c>
      <c r="H88" s="43">
        <v>-1.185770750988145</v>
      </c>
      <c r="I88" s="44">
        <v>912661</v>
      </c>
      <c r="J88" s="62">
        <v>22924879.75</v>
      </c>
      <c r="K88" s="46">
        <v>1.2831050228310503</v>
      </c>
      <c r="L88" s="47"/>
      <c r="V88" s="7" t="str">
        <f t="shared" si="16"/>
        <v>NEM</v>
      </c>
      <c r="W88" s="52">
        <f t="shared" si="20"/>
        <v>-1.185770750988145E-2</v>
      </c>
      <c r="X88" s="52">
        <f t="shared" si="17"/>
        <v>1.2831050228310503</v>
      </c>
      <c r="Y88" s="53">
        <f t="shared" si="18"/>
        <v>912661</v>
      </c>
      <c r="Z88" s="53">
        <f t="shared" si="19"/>
        <v>22924879.75</v>
      </c>
    </row>
    <row r="89" spans="2:26" x14ac:dyDescent="0.3">
      <c r="B89" s="60" t="s">
        <v>110</v>
      </c>
      <c r="C89" s="41">
        <v>1780</v>
      </c>
      <c r="D89" s="41">
        <v>1780</v>
      </c>
      <c r="E89" s="41">
        <v>1780</v>
      </c>
      <c r="F89" s="42">
        <v>1780</v>
      </c>
      <c r="G89" s="43">
        <v>0</v>
      </c>
      <c r="H89" s="43">
        <v>0</v>
      </c>
      <c r="I89" s="44">
        <v>243598</v>
      </c>
      <c r="J89" s="62">
        <v>471760114.60000002</v>
      </c>
      <c r="K89" s="46">
        <v>1.0342857142857143</v>
      </c>
      <c r="L89" s="47"/>
      <c r="V89" s="7" t="str">
        <f t="shared" si="16"/>
        <v>NESTLE</v>
      </c>
      <c r="W89" s="52">
        <f t="shared" si="20"/>
        <v>0</v>
      </c>
      <c r="X89" s="52">
        <f t="shared" si="17"/>
        <v>1.0342857142857143</v>
      </c>
      <c r="Y89" s="53">
        <f t="shared" si="18"/>
        <v>243598</v>
      </c>
      <c r="Z89" s="53">
        <f t="shared" si="19"/>
        <v>471760114.60000002</v>
      </c>
    </row>
    <row r="90" spans="2:26" x14ac:dyDescent="0.3">
      <c r="B90" s="60" t="s">
        <v>111</v>
      </c>
      <c r="C90" s="41">
        <v>61.4</v>
      </c>
      <c r="D90" s="61">
        <v>61.4</v>
      </c>
      <c r="E90" s="61">
        <v>61.4</v>
      </c>
      <c r="F90" s="42">
        <v>61.4</v>
      </c>
      <c r="G90" s="43">
        <v>0</v>
      </c>
      <c r="H90" s="43">
        <v>0</v>
      </c>
      <c r="I90" s="44">
        <v>724328</v>
      </c>
      <c r="J90" s="62">
        <v>44136169.450000003</v>
      </c>
      <c r="K90" s="46">
        <v>1.2532110091743118</v>
      </c>
      <c r="L90" s="47"/>
      <c r="V90" s="7" t="str">
        <f t="shared" si="16"/>
        <v>NGXGROUP</v>
      </c>
      <c r="W90" s="52">
        <f t="shared" si="20"/>
        <v>0</v>
      </c>
      <c r="X90" s="52">
        <f t="shared" si="17"/>
        <v>1.2532110091743118</v>
      </c>
      <c r="Y90" s="53">
        <f t="shared" si="18"/>
        <v>724328</v>
      </c>
      <c r="Z90" s="53">
        <f t="shared" si="19"/>
        <v>44136169.450000003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27724</v>
      </c>
      <c r="J91" s="62">
        <v>3130961.6</v>
      </c>
      <c r="K91" s="46">
        <v>2.9543419874664245E-2</v>
      </c>
      <c r="L91" s="47"/>
      <c r="V91" s="7" t="str">
        <f t="shared" si="16"/>
        <v>NIDF</v>
      </c>
      <c r="W91" s="52">
        <f t="shared" si="20"/>
        <v>0</v>
      </c>
      <c r="X91" s="52">
        <f t="shared" si="17"/>
        <v>2.9543419874664245E-2</v>
      </c>
      <c r="Y91" s="53">
        <f t="shared" si="18"/>
        <v>27724</v>
      </c>
      <c r="Z91" s="53">
        <f t="shared" si="19"/>
        <v>3130961.6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3527</v>
      </c>
      <c r="J92" s="62">
        <v>267699.3</v>
      </c>
      <c r="K92" s="46">
        <v>0.92027334851936216</v>
      </c>
      <c r="L92" s="47"/>
      <c r="V92" s="7" t="str">
        <f t="shared" si="16"/>
        <v>NNFM</v>
      </c>
      <c r="W92" s="52">
        <f t="shared" si="20"/>
        <v>0</v>
      </c>
      <c r="X92" s="52">
        <f t="shared" si="17"/>
        <v>0.92027334851936216</v>
      </c>
      <c r="Y92" s="53">
        <f t="shared" si="18"/>
        <v>3527</v>
      </c>
      <c r="Z92" s="53">
        <f t="shared" si="19"/>
        <v>267699.3</v>
      </c>
    </row>
    <row r="93" spans="2:26" x14ac:dyDescent="0.3">
      <c r="B93" s="60" t="s">
        <v>114</v>
      </c>
      <c r="C93" s="41">
        <v>3.18</v>
      </c>
      <c r="D93" s="41">
        <v>3.27</v>
      </c>
      <c r="E93" s="41">
        <v>3.18</v>
      </c>
      <c r="F93" s="42">
        <v>3.24</v>
      </c>
      <c r="G93" s="43">
        <v>6.0000000000000053E-2</v>
      </c>
      <c r="H93" s="43">
        <v>1.8867924528301903</v>
      </c>
      <c r="I93" s="44">
        <v>6428841</v>
      </c>
      <c r="J93" s="62">
        <v>20764755.829999998</v>
      </c>
      <c r="K93" s="46">
        <v>0.89473684210526327</v>
      </c>
      <c r="L93" s="47"/>
      <c r="V93" s="7" t="str">
        <f t="shared" si="16"/>
        <v>NPFMCRFBK</v>
      </c>
      <c r="W93" s="52">
        <f t="shared" si="20"/>
        <v>1.8867924528301903E-2</v>
      </c>
      <c r="X93" s="52">
        <f t="shared" si="17"/>
        <v>0.89473684210526327</v>
      </c>
      <c r="Y93" s="53">
        <f t="shared" si="18"/>
        <v>6428841</v>
      </c>
      <c r="Z93" s="53">
        <f t="shared" si="19"/>
        <v>20764755.829999998</v>
      </c>
    </row>
    <row r="94" spans="2:26" x14ac:dyDescent="0.3">
      <c r="B94" s="60" t="s">
        <v>115</v>
      </c>
      <c r="C94" s="41">
        <v>0.79</v>
      </c>
      <c r="D94" s="41">
        <v>0.79</v>
      </c>
      <c r="E94" s="41">
        <v>0.77</v>
      </c>
      <c r="F94" s="42">
        <v>0.77</v>
      </c>
      <c r="G94" s="43">
        <v>-2.0000000000000018E-2</v>
      </c>
      <c r="H94" s="43">
        <v>-2.5316455696202551</v>
      </c>
      <c r="I94" s="44">
        <v>4277731</v>
      </c>
      <c r="J94" s="62">
        <v>3337454.96</v>
      </c>
      <c r="K94" s="46">
        <v>0.22222222222222232</v>
      </c>
      <c r="L94" s="47"/>
      <c r="V94" s="7" t="str">
        <f t="shared" si="16"/>
        <v>NSLTECH</v>
      </c>
      <c r="W94" s="52">
        <f t="shared" si="20"/>
        <v>-2.5316455696202552E-2</v>
      </c>
      <c r="X94" s="52">
        <f t="shared" si="17"/>
        <v>0.22222222222222232</v>
      </c>
      <c r="Y94" s="53">
        <f t="shared" si="18"/>
        <v>4277731</v>
      </c>
      <c r="Z94" s="53">
        <f t="shared" si="19"/>
        <v>3337454.96</v>
      </c>
    </row>
    <row r="95" spans="2:26" x14ac:dyDescent="0.3">
      <c r="B95" s="60" t="s">
        <v>116</v>
      </c>
      <c r="C95" s="41">
        <v>38</v>
      </c>
      <c r="D95" s="61">
        <v>37.700000000000003</v>
      </c>
      <c r="E95" s="61">
        <v>37.5</v>
      </c>
      <c r="F95" s="42">
        <v>37.700000000000003</v>
      </c>
      <c r="G95" s="43">
        <v>-0.29999999999999716</v>
      </c>
      <c r="H95" s="43">
        <v>-0.78947368421051889</v>
      </c>
      <c r="I95" s="44">
        <v>1689486</v>
      </c>
      <c r="J95" s="62">
        <v>63691084.399999999</v>
      </c>
      <c r="K95" s="46">
        <v>-0.42878787878787872</v>
      </c>
      <c r="L95" s="47"/>
      <c r="V95" s="7" t="str">
        <f t="shared" si="16"/>
        <v>OANDO</v>
      </c>
      <c r="W95" s="52">
        <f t="shared" si="20"/>
        <v>-7.8947368421051888E-3</v>
      </c>
      <c r="X95" s="52">
        <f t="shared" si="17"/>
        <v>-0.42878787878787872</v>
      </c>
      <c r="Y95" s="53">
        <f t="shared" si="18"/>
        <v>1689486</v>
      </c>
      <c r="Z95" s="53">
        <f t="shared" si="19"/>
        <v>63691084.399999999</v>
      </c>
    </row>
    <row r="96" spans="2:26" x14ac:dyDescent="0.3">
      <c r="B96" s="60" t="s">
        <v>117</v>
      </c>
      <c r="C96" s="41">
        <v>1038</v>
      </c>
      <c r="D96" s="41">
        <v>1109</v>
      </c>
      <c r="E96" s="41">
        <v>1109</v>
      </c>
      <c r="F96" s="42">
        <v>1109</v>
      </c>
      <c r="G96" s="43">
        <v>71</v>
      </c>
      <c r="H96" s="43">
        <v>6.8400770712909438</v>
      </c>
      <c r="I96" s="44">
        <v>342949</v>
      </c>
      <c r="J96" s="62">
        <v>373932311.10000002</v>
      </c>
      <c r="K96" s="46">
        <v>1.4977477477477477</v>
      </c>
      <c r="L96" s="47"/>
      <c r="V96" s="7" t="str">
        <f t="shared" si="16"/>
        <v>OKOMUOIL</v>
      </c>
      <c r="W96" s="52">
        <f t="shared" si="20"/>
        <v>6.8400770712909439E-2</v>
      </c>
      <c r="X96" s="52">
        <f t="shared" si="17"/>
        <v>1.4977477477477477</v>
      </c>
      <c r="Y96" s="53">
        <f t="shared" si="18"/>
        <v>342949</v>
      </c>
      <c r="Z96" s="53">
        <f t="shared" si="19"/>
        <v>373932311.10000002</v>
      </c>
    </row>
    <row r="97" spans="2:26" x14ac:dyDescent="0.3">
      <c r="B97" s="60" t="s">
        <v>118</v>
      </c>
      <c r="C97" s="41">
        <v>1.17</v>
      </c>
      <c r="D97" s="41">
        <v>1.1000000000000001</v>
      </c>
      <c r="E97" s="41">
        <v>1.06</v>
      </c>
      <c r="F97" s="42">
        <v>1.0900000000000001</v>
      </c>
      <c r="G97" s="43">
        <v>-7.9999999999999849E-2</v>
      </c>
      <c r="H97" s="43">
        <v>-6.8376068376068257</v>
      </c>
      <c r="I97" s="44">
        <v>5041939</v>
      </c>
      <c r="J97" s="62">
        <v>5490377.6699999999</v>
      </c>
      <c r="K97" s="46">
        <v>0.49315068493150704</v>
      </c>
      <c r="L97" s="47"/>
      <c r="V97" s="7" t="str">
        <f t="shared" si="16"/>
        <v>OMATEK</v>
      </c>
      <c r="W97" s="52">
        <f t="shared" si="20"/>
        <v>-6.8376068376068258E-2</v>
      </c>
      <c r="X97" s="52">
        <f t="shared" si="17"/>
        <v>0.49315068493150704</v>
      </c>
      <c r="Y97" s="53">
        <f t="shared" si="18"/>
        <v>5041939</v>
      </c>
      <c r="Z97" s="53">
        <f t="shared" si="19"/>
        <v>5490377.6699999999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196846</v>
      </c>
      <c r="J98" s="62">
        <v>278768257.30000001</v>
      </c>
      <c r="K98" s="46">
        <v>2.0526315789473686</v>
      </c>
      <c r="L98" s="47"/>
      <c r="V98" s="7" t="str">
        <f t="shared" si="16"/>
        <v>PRESCO</v>
      </c>
      <c r="W98" s="52">
        <f t="shared" si="20"/>
        <v>0</v>
      </c>
      <c r="X98" s="52">
        <f t="shared" si="17"/>
        <v>2.0526315789473686</v>
      </c>
      <c r="Y98" s="53">
        <f t="shared" si="18"/>
        <v>196846</v>
      </c>
      <c r="Z98" s="53">
        <f t="shared" si="19"/>
        <v>278768257.30000001</v>
      </c>
    </row>
    <row r="99" spans="2:26" x14ac:dyDescent="0.3">
      <c r="B99" s="60" t="s">
        <v>120</v>
      </c>
      <c r="C99" s="41">
        <v>1.5</v>
      </c>
      <c r="D99" s="61">
        <v>1.65</v>
      </c>
      <c r="E99" s="61">
        <v>1.6</v>
      </c>
      <c r="F99" s="42">
        <v>1.65</v>
      </c>
      <c r="G99" s="43">
        <v>0.14999999999999991</v>
      </c>
      <c r="H99" s="43">
        <v>9.9999999999999929</v>
      </c>
      <c r="I99" s="44">
        <v>2524188</v>
      </c>
      <c r="J99" s="62">
        <v>4108906.05</v>
      </c>
      <c r="K99" s="46">
        <v>0.36363636363636354</v>
      </c>
      <c r="L99" s="47"/>
      <c r="V99" s="7" t="str">
        <f t="shared" si="16"/>
        <v>PRESTIGE</v>
      </c>
      <c r="W99" s="52">
        <f t="shared" si="20"/>
        <v>9.9999999999999922E-2</v>
      </c>
      <c r="X99" s="52">
        <f t="shared" si="17"/>
        <v>0.36363636363636354</v>
      </c>
      <c r="Y99" s="53">
        <f t="shared" si="18"/>
        <v>2524188</v>
      </c>
      <c r="Z99" s="53">
        <f t="shared" si="19"/>
        <v>4108906.05</v>
      </c>
    </row>
    <row r="100" spans="2:26" x14ac:dyDescent="0.3">
      <c r="B100" s="60" t="s">
        <v>121</v>
      </c>
      <c r="C100" s="41">
        <v>47</v>
      </c>
      <c r="D100" s="41">
        <v>45.5</v>
      </c>
      <c r="E100" s="41">
        <v>45.5</v>
      </c>
      <c r="F100" s="42">
        <v>45.5</v>
      </c>
      <c r="G100" s="43">
        <v>-1.5</v>
      </c>
      <c r="H100" s="43">
        <v>-3.1914893617021276</v>
      </c>
      <c r="I100" s="44">
        <v>2146410</v>
      </c>
      <c r="J100" s="62">
        <v>96420563.599999994</v>
      </c>
      <c r="K100" s="46">
        <v>0.87242798353909468</v>
      </c>
      <c r="L100" s="47"/>
      <c r="V100" s="7" t="str">
        <f t="shared" si="16"/>
        <v>PZ</v>
      </c>
      <c r="W100" s="52">
        <f t="shared" si="20"/>
        <v>-3.1914893617021274E-2</v>
      </c>
      <c r="X100" s="52">
        <f t="shared" si="17"/>
        <v>0.87242798353909468</v>
      </c>
      <c r="Y100" s="53">
        <f t="shared" si="18"/>
        <v>2146410</v>
      </c>
      <c r="Z100" s="53">
        <f t="shared" si="19"/>
        <v>96420563.599999994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22663</v>
      </c>
      <c r="J101" s="62">
        <v>194171.2</v>
      </c>
      <c r="K101" s="46">
        <v>1.0861678004535147</v>
      </c>
      <c r="L101" s="47"/>
      <c r="V101" s="7" t="str">
        <f t="shared" si="16"/>
        <v>REDSTAREX</v>
      </c>
      <c r="W101" s="52">
        <f t="shared" si="20"/>
        <v>0</v>
      </c>
      <c r="X101" s="52">
        <f t="shared" si="17"/>
        <v>1.0861678004535147</v>
      </c>
      <c r="Y101" s="53">
        <f t="shared" si="18"/>
        <v>22663</v>
      </c>
      <c r="Z101" s="53">
        <f t="shared" si="19"/>
        <v>194171.2</v>
      </c>
    </row>
    <row r="102" spans="2:26" x14ac:dyDescent="0.3">
      <c r="B102" s="60" t="s">
        <v>123</v>
      </c>
      <c r="C102" s="41">
        <v>1.03</v>
      </c>
      <c r="D102" s="41">
        <v>1.02</v>
      </c>
      <c r="E102" s="41">
        <v>1</v>
      </c>
      <c r="F102" s="42">
        <v>1.02</v>
      </c>
      <c r="G102" s="43">
        <v>-1.0000000000000009E-2</v>
      </c>
      <c r="H102" s="43">
        <v>-0.97087378640776778</v>
      </c>
      <c r="I102" s="44">
        <v>2638183</v>
      </c>
      <c r="J102" s="62">
        <v>2666371.2799999998</v>
      </c>
      <c r="K102" s="46">
        <v>0.3600000000000001</v>
      </c>
      <c r="L102" s="47"/>
      <c r="V102" s="7" t="str">
        <f t="shared" si="16"/>
        <v>REGALINS</v>
      </c>
      <c r="W102" s="52">
        <f t="shared" si="20"/>
        <v>-9.7087378640776777E-3</v>
      </c>
      <c r="X102" s="52">
        <f t="shared" si="17"/>
        <v>0.3600000000000001</v>
      </c>
      <c r="Y102" s="53">
        <f t="shared" si="18"/>
        <v>2638183</v>
      </c>
      <c r="Z102" s="53">
        <f t="shared" si="19"/>
        <v>2666371.2799999998</v>
      </c>
    </row>
    <row r="103" spans="2:26" x14ac:dyDescent="0.3">
      <c r="B103" s="60" t="s">
        <v>124</v>
      </c>
      <c r="C103" s="41">
        <v>1.79</v>
      </c>
      <c r="D103" s="41">
        <v>1.92</v>
      </c>
      <c r="E103" s="41">
        <v>1.79</v>
      </c>
      <c r="F103" s="42">
        <v>1.89</v>
      </c>
      <c r="G103" s="43">
        <v>9.9999999999999867E-2</v>
      </c>
      <c r="H103" s="43">
        <v>5.5865921787709425</v>
      </c>
      <c r="I103" s="44">
        <v>3438180</v>
      </c>
      <c r="J103" s="62">
        <v>6506473.1699999999</v>
      </c>
      <c r="K103" s="46">
        <v>0.8899999999999999</v>
      </c>
      <c r="L103" s="47"/>
      <c r="V103" s="7" t="str">
        <f t="shared" si="16"/>
        <v>ROYALEX</v>
      </c>
      <c r="W103" s="52">
        <f t="shared" si="20"/>
        <v>5.5865921787709424E-2</v>
      </c>
      <c r="X103" s="52">
        <f t="shared" si="17"/>
        <v>0.8899999999999999</v>
      </c>
      <c r="Y103" s="53">
        <f t="shared" si="18"/>
        <v>3438180</v>
      </c>
      <c r="Z103" s="53">
        <f t="shared" si="19"/>
        <v>6506473.1699999999</v>
      </c>
    </row>
    <row r="104" spans="2:26" x14ac:dyDescent="0.3">
      <c r="B104" s="60" t="s">
        <v>125</v>
      </c>
      <c r="C104" s="41">
        <v>3.2</v>
      </c>
      <c r="D104" s="41">
        <v>3.2</v>
      </c>
      <c r="E104" s="41">
        <v>3.2</v>
      </c>
      <c r="F104" s="42">
        <v>3.2</v>
      </c>
      <c r="G104" s="43">
        <v>0</v>
      </c>
      <c r="H104" s="43">
        <v>0</v>
      </c>
      <c r="I104" s="44">
        <v>283474</v>
      </c>
      <c r="J104" s="62">
        <v>885136.48</v>
      </c>
      <c r="K104" s="46">
        <v>0.28000000000000003</v>
      </c>
      <c r="L104" s="47"/>
      <c r="V104" s="7" t="str">
        <f t="shared" si="16"/>
        <v>RTBRISCOE</v>
      </c>
      <c r="W104" s="52">
        <f t="shared" si="20"/>
        <v>0</v>
      </c>
      <c r="X104" s="52">
        <f t="shared" si="17"/>
        <v>0.28000000000000003</v>
      </c>
      <c r="Y104" s="53">
        <f t="shared" si="18"/>
        <v>283474</v>
      </c>
      <c r="Z104" s="53">
        <f t="shared" si="19"/>
        <v>885136.48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67111</v>
      </c>
      <c r="J105" s="62">
        <v>492999.05</v>
      </c>
      <c r="K105" s="46">
        <v>2.4466019417475726</v>
      </c>
      <c r="L105" s="47"/>
      <c r="V105" s="7" t="str">
        <f t="shared" si="16"/>
        <v>SCOA</v>
      </c>
      <c r="W105" s="52">
        <f t="shared" si="20"/>
        <v>0</v>
      </c>
      <c r="X105" s="52">
        <f t="shared" si="17"/>
        <v>2.4466019417475726</v>
      </c>
      <c r="Y105" s="53">
        <f t="shared" si="18"/>
        <v>67111</v>
      </c>
      <c r="Z105" s="53">
        <f t="shared" si="19"/>
        <v>492999.05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10262</v>
      </c>
      <c r="J106" s="62">
        <v>54642501.100000001</v>
      </c>
      <c r="K106" s="46">
        <v>1.9122807017543764E-2</v>
      </c>
      <c r="L106" s="47"/>
      <c r="V106" s="7" t="str">
        <f t="shared" si="16"/>
        <v>SEPLAT</v>
      </c>
      <c r="W106" s="52">
        <f t="shared" si="20"/>
        <v>0</v>
      </c>
      <c r="X106" s="52">
        <f t="shared" si="17"/>
        <v>1.9122807017543764E-2</v>
      </c>
      <c r="Y106" s="53">
        <f t="shared" si="18"/>
        <v>10262</v>
      </c>
      <c r="Z106" s="53">
        <f t="shared" si="19"/>
        <v>54642501.100000001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7214</v>
      </c>
      <c r="J107" s="62">
        <v>2893647.3</v>
      </c>
      <c r="K107" s="46">
        <v>1.3335190860964059</v>
      </c>
      <c r="L107" s="47"/>
      <c r="V107" s="7" t="str">
        <f t="shared" si="16"/>
        <v>SFSREIT</v>
      </c>
      <c r="W107" s="52">
        <f t="shared" si="20"/>
        <v>0</v>
      </c>
      <c r="X107" s="52">
        <f t="shared" si="17"/>
        <v>1.3335190860964059</v>
      </c>
      <c r="Y107" s="53">
        <f t="shared" si="18"/>
        <v>7214</v>
      </c>
      <c r="Z107" s="53">
        <f t="shared" si="19"/>
        <v>2893647.3</v>
      </c>
    </row>
    <row r="108" spans="2:26" x14ac:dyDescent="0.3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44350</v>
      </c>
      <c r="J108" s="62">
        <v>3534409.6</v>
      </c>
      <c r="K108" s="46">
        <v>1.6442451420029895</v>
      </c>
      <c r="L108" s="47"/>
      <c r="V108" s="7" t="str">
        <f t="shared" si="16"/>
        <v>SKYAVN</v>
      </c>
      <c r="W108" s="52">
        <f t="shared" si="20"/>
        <v>0</v>
      </c>
      <c r="X108" s="52">
        <f t="shared" si="17"/>
        <v>1.6442451420029895</v>
      </c>
      <c r="Y108" s="53">
        <f t="shared" si="18"/>
        <v>44350</v>
      </c>
      <c r="Z108" s="53">
        <f t="shared" si="19"/>
        <v>3534409.6</v>
      </c>
    </row>
    <row r="109" spans="2:26" x14ac:dyDescent="0.3">
      <c r="B109" s="60" t="s">
        <v>130</v>
      </c>
      <c r="C109" s="41">
        <v>4.1100000000000003</v>
      </c>
      <c r="D109" s="41">
        <v>4.49</v>
      </c>
      <c r="E109" s="41">
        <v>4.1399999999999997</v>
      </c>
      <c r="F109" s="42">
        <v>4.1900000000000004</v>
      </c>
      <c r="G109" s="43">
        <v>8.0000000000000071E-2</v>
      </c>
      <c r="H109" s="43">
        <v>1.9464720194647216</v>
      </c>
      <c r="I109" s="44">
        <v>20611239</v>
      </c>
      <c r="J109" s="62">
        <v>88027131.170000002</v>
      </c>
      <c r="K109" s="46">
        <v>2.7410714285714284</v>
      </c>
      <c r="L109" s="47"/>
      <c r="V109" s="7" t="str">
        <f t="shared" si="16"/>
        <v>SOVRENINS</v>
      </c>
      <c r="W109" s="52">
        <f t="shared" si="20"/>
        <v>1.9464720194647216E-2</v>
      </c>
      <c r="X109" s="52">
        <f t="shared" si="17"/>
        <v>2.7410714285714284</v>
      </c>
      <c r="Y109" s="53">
        <f t="shared" si="18"/>
        <v>20611239</v>
      </c>
      <c r="Z109" s="53">
        <f t="shared" si="19"/>
        <v>88027131.170000002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105</v>
      </c>
      <c r="F110" s="42">
        <v>105</v>
      </c>
      <c r="G110" s="43">
        <v>0</v>
      </c>
      <c r="H110" s="43">
        <v>0</v>
      </c>
      <c r="I110" s="44">
        <v>2304601</v>
      </c>
      <c r="J110" s="62">
        <v>241738249.59999999</v>
      </c>
      <c r="K110" s="46">
        <v>0.82291666666666652</v>
      </c>
      <c r="L110" s="47"/>
      <c r="V110" s="7" t="str">
        <f t="shared" si="16"/>
        <v>STANBIC</v>
      </c>
      <c r="W110" s="52">
        <f t="shared" si="20"/>
        <v>0</v>
      </c>
      <c r="X110" s="52">
        <f t="shared" si="17"/>
        <v>0.82291666666666652</v>
      </c>
      <c r="Y110" s="53">
        <f t="shared" si="18"/>
        <v>2304601</v>
      </c>
      <c r="Z110" s="53">
        <f t="shared" si="19"/>
        <v>241738249.59999999</v>
      </c>
    </row>
    <row r="111" spans="2:26" x14ac:dyDescent="0.3">
      <c r="B111" s="60" t="s">
        <v>132</v>
      </c>
      <c r="C111" s="41">
        <v>7.1</v>
      </c>
      <c r="D111" s="61">
        <v>7.35</v>
      </c>
      <c r="E111" s="61">
        <v>6.85</v>
      </c>
      <c r="F111" s="42">
        <v>7.35</v>
      </c>
      <c r="G111" s="43">
        <v>0.25</v>
      </c>
      <c r="H111" s="43">
        <v>3.5211267605633805</v>
      </c>
      <c r="I111" s="44">
        <v>87310551</v>
      </c>
      <c r="J111" s="62">
        <v>606157438.35000002</v>
      </c>
      <c r="K111" s="46">
        <v>0.3125</v>
      </c>
      <c r="L111" s="47"/>
      <c r="V111" s="7" t="str">
        <f t="shared" si="16"/>
        <v>STERLINGNG</v>
      </c>
      <c r="W111" s="52">
        <f t="shared" si="20"/>
        <v>3.5211267605633804E-2</v>
      </c>
      <c r="X111" s="52">
        <f t="shared" si="17"/>
        <v>0.3125</v>
      </c>
      <c r="Y111" s="53">
        <f t="shared" si="18"/>
        <v>87310551</v>
      </c>
      <c r="Z111" s="53">
        <f t="shared" si="19"/>
        <v>606157438.35000002</v>
      </c>
    </row>
    <row r="112" spans="2:26" x14ac:dyDescent="0.3">
      <c r="B112" s="60" t="s">
        <v>133</v>
      </c>
      <c r="C112" s="41">
        <v>4.34</v>
      </c>
      <c r="D112" s="61">
        <v>4.3499999999999996</v>
      </c>
      <c r="E112" s="61">
        <v>4.04</v>
      </c>
      <c r="F112" s="42">
        <v>4.3499999999999996</v>
      </c>
      <c r="G112" s="43">
        <v>9.9999999999997868E-3</v>
      </c>
      <c r="H112" s="43">
        <v>0.23041474654377389</v>
      </c>
      <c r="I112" s="44">
        <v>2515815</v>
      </c>
      <c r="J112" s="62">
        <v>10785941.060000001</v>
      </c>
      <c r="K112" s="46">
        <v>-0.59534883720930232</v>
      </c>
      <c r="L112" s="47"/>
      <c r="V112" s="7" t="str">
        <f t="shared" si="16"/>
        <v>SUNUASSUR</v>
      </c>
      <c r="W112" s="52">
        <f t="shared" si="20"/>
        <v>2.304147465437739E-3</v>
      </c>
      <c r="X112" s="52">
        <f t="shared" si="17"/>
        <v>-0.59534883720930232</v>
      </c>
      <c r="Y112" s="53">
        <f t="shared" si="18"/>
        <v>2515815</v>
      </c>
      <c r="Z112" s="53">
        <f t="shared" si="19"/>
        <v>10785941.060000001</v>
      </c>
    </row>
    <row r="113" spans="2:34" x14ac:dyDescent="0.3">
      <c r="B113" s="60" t="s">
        <v>134</v>
      </c>
      <c r="C113" s="41">
        <v>2.38</v>
      </c>
      <c r="D113" s="61">
        <v>2.4</v>
      </c>
      <c r="E113" s="61">
        <v>2.2999999999999998</v>
      </c>
      <c r="F113" s="42">
        <v>2.31</v>
      </c>
      <c r="G113" s="43">
        <v>-6.999999999999984E-2</v>
      </c>
      <c r="H113" s="43">
        <v>-2.9411764705882288</v>
      </c>
      <c r="I113" s="44">
        <v>14659094</v>
      </c>
      <c r="J113" s="62">
        <v>33998409.490000002</v>
      </c>
      <c r="K113" s="46">
        <v>0.12682926829268304</v>
      </c>
      <c r="L113" s="47"/>
      <c r="V113" s="7" t="str">
        <f t="shared" si="16"/>
        <v>TANTALIZER</v>
      </c>
      <c r="W113" s="52">
        <f t="shared" si="20"/>
        <v>-2.941176470588229E-2</v>
      </c>
      <c r="X113" s="52">
        <f t="shared" si="17"/>
        <v>0.12682926829268304</v>
      </c>
      <c r="Y113" s="53">
        <f t="shared" si="18"/>
        <v>14659094</v>
      </c>
      <c r="Z113" s="53">
        <f t="shared" si="19"/>
        <v>33998409.490000002</v>
      </c>
    </row>
    <row r="114" spans="2:34" x14ac:dyDescent="0.3">
      <c r="B114" s="60" t="s">
        <v>135</v>
      </c>
      <c r="C114" s="41">
        <v>11.55</v>
      </c>
      <c r="D114" s="41">
        <v>12.4</v>
      </c>
      <c r="E114" s="41">
        <v>11.55</v>
      </c>
      <c r="F114" s="42">
        <v>11.6</v>
      </c>
      <c r="G114" s="43">
        <v>4.9999999999998934E-2</v>
      </c>
      <c r="H114" s="43">
        <v>0.43290043290042363</v>
      </c>
      <c r="I114" s="44">
        <v>2623386</v>
      </c>
      <c r="J114" s="62">
        <v>30902075.75</v>
      </c>
      <c r="K114" s="46">
        <v>3.6399999999999997</v>
      </c>
      <c r="L114" s="47"/>
      <c r="V114" s="7" t="str">
        <f t="shared" si="16"/>
        <v>TIP</v>
      </c>
      <c r="W114" s="52">
        <f t="shared" si="20"/>
        <v>4.3290043290042362E-3</v>
      </c>
      <c r="X114" s="52">
        <f t="shared" si="17"/>
        <v>3.6399999999999997</v>
      </c>
      <c r="Y114" s="53">
        <f t="shared" si="18"/>
        <v>2623386</v>
      </c>
      <c r="Z114" s="53">
        <f t="shared" si="19"/>
        <v>30902075.75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7355</v>
      </c>
      <c r="J115" s="62">
        <v>4236480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7355</v>
      </c>
      <c r="Z115" s="53">
        <f t="shared" si="19"/>
        <v>4236480</v>
      </c>
    </row>
    <row r="116" spans="2:34" x14ac:dyDescent="0.3">
      <c r="B116" s="60" t="s">
        <v>137</v>
      </c>
      <c r="C116" s="41">
        <v>155.6</v>
      </c>
      <c r="D116" s="61">
        <v>155.6</v>
      </c>
      <c r="E116" s="61">
        <v>155.6</v>
      </c>
      <c r="F116" s="42">
        <v>155.6</v>
      </c>
      <c r="G116" s="43">
        <v>0</v>
      </c>
      <c r="H116" s="43">
        <v>0</v>
      </c>
      <c r="I116" s="71">
        <v>5409</v>
      </c>
      <c r="J116" s="62">
        <v>813136.5</v>
      </c>
      <c r="K116" s="46">
        <v>0.34137931034482749</v>
      </c>
      <c r="V116" s="7" t="str">
        <f t="shared" si="16"/>
        <v>TRANSCOHOT</v>
      </c>
      <c r="W116" s="52">
        <f t="shared" si="20"/>
        <v>0</v>
      </c>
      <c r="X116" s="52">
        <f t="shared" si="17"/>
        <v>0.34137931034482749</v>
      </c>
      <c r="Y116" s="53">
        <f t="shared" si="18"/>
        <v>5409</v>
      </c>
      <c r="Z116" s="53">
        <f t="shared" si="19"/>
        <v>813136.5</v>
      </c>
    </row>
    <row r="117" spans="2:34" x14ac:dyDescent="0.3">
      <c r="B117" s="60" t="s">
        <v>138</v>
      </c>
      <c r="C117" s="41">
        <v>42.2</v>
      </c>
      <c r="D117" s="61">
        <v>41.4</v>
      </c>
      <c r="E117" s="61">
        <v>41</v>
      </c>
      <c r="F117" s="42">
        <v>41</v>
      </c>
      <c r="G117" s="43">
        <v>-1.2000000000000028</v>
      </c>
      <c r="H117" s="43">
        <v>-2.8436018957346034</v>
      </c>
      <c r="I117" s="71">
        <v>1684564</v>
      </c>
      <c r="J117" s="62">
        <v>69334221.799999997</v>
      </c>
      <c r="K117" s="46">
        <v>-5.7471264367816133E-2</v>
      </c>
      <c r="V117" s="7" t="str">
        <f t="shared" si="16"/>
        <v>TRANSCORP</v>
      </c>
      <c r="W117" s="52">
        <f t="shared" si="20"/>
        <v>-2.8436018957346033E-2</v>
      </c>
      <c r="X117" s="52">
        <f t="shared" si="17"/>
        <v>-5.7471264367816133E-2</v>
      </c>
      <c r="Y117" s="53">
        <f t="shared" si="18"/>
        <v>1684564</v>
      </c>
      <c r="Z117" s="53">
        <f t="shared" si="19"/>
        <v>69334221.799999997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150500</v>
      </c>
      <c r="J118" s="62">
        <v>323575</v>
      </c>
      <c r="K118" s="46">
        <v>0.55797101449275366</v>
      </c>
      <c r="V118" s="7" t="str">
        <f t="shared" si="16"/>
        <v>TRANSEXPR</v>
      </c>
      <c r="W118" s="52">
        <f t="shared" si="20"/>
        <v>0</v>
      </c>
      <c r="X118" s="52">
        <f t="shared" si="17"/>
        <v>0.55797101449275366</v>
      </c>
      <c r="Y118" s="53">
        <f t="shared" si="18"/>
        <v>150500</v>
      </c>
      <c r="Z118" s="53">
        <f t="shared" si="19"/>
        <v>323575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17571</v>
      </c>
      <c r="J119" s="62">
        <v>4854867.3</v>
      </c>
      <c r="K119" s="46">
        <v>-0.14698527368713521</v>
      </c>
      <c r="V119" s="7" t="str">
        <f t="shared" si="16"/>
        <v>TRANSPOWER</v>
      </c>
      <c r="W119" s="52">
        <f t="shared" si="20"/>
        <v>0</v>
      </c>
      <c r="X119" s="52">
        <f t="shared" si="17"/>
        <v>-0.14698527368713521</v>
      </c>
      <c r="Y119" s="53">
        <f t="shared" si="18"/>
        <v>17571</v>
      </c>
      <c r="Z119" s="53">
        <f t="shared" si="19"/>
        <v>4854867.3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39296</v>
      </c>
      <c r="J120" s="62">
        <v>158225.4</v>
      </c>
      <c r="K120" s="46">
        <v>1.1560975609756099</v>
      </c>
      <c r="V120" s="7" t="str">
        <f t="shared" si="16"/>
        <v>TRIPPLEG</v>
      </c>
      <c r="W120" s="52">
        <f t="shared" si="20"/>
        <v>0</v>
      </c>
      <c r="X120" s="52">
        <f t="shared" si="17"/>
        <v>1.1560975609756099</v>
      </c>
      <c r="Y120" s="53">
        <f t="shared" si="18"/>
        <v>39296</v>
      </c>
      <c r="Z120" s="53">
        <f t="shared" si="19"/>
        <v>158225.4</v>
      </c>
    </row>
    <row r="121" spans="2:34" x14ac:dyDescent="0.3">
      <c r="B121" s="60" t="s">
        <v>142</v>
      </c>
      <c r="C121" s="41">
        <v>83</v>
      </c>
      <c r="D121" s="41">
        <v>83</v>
      </c>
      <c r="E121" s="41">
        <v>83</v>
      </c>
      <c r="F121" s="42">
        <v>83</v>
      </c>
      <c r="G121" s="43">
        <v>0</v>
      </c>
      <c r="H121" s="43">
        <v>0</v>
      </c>
      <c r="I121" s="44">
        <v>1092127</v>
      </c>
      <c r="J121" s="62">
        <v>92149346.150000006</v>
      </c>
      <c r="K121" s="46">
        <v>1.6391096979332276</v>
      </c>
      <c r="V121" s="7" t="str">
        <f t="shared" si="16"/>
        <v>UACN</v>
      </c>
      <c r="W121" s="52">
        <f t="shared" si="20"/>
        <v>0</v>
      </c>
      <c r="X121" s="52">
        <f t="shared" si="17"/>
        <v>1.6391096979332276</v>
      </c>
      <c r="Y121" s="53">
        <f t="shared" si="18"/>
        <v>1092127</v>
      </c>
      <c r="Z121" s="53">
        <f t="shared" si="19"/>
        <v>92149346.150000006</v>
      </c>
    </row>
    <row r="122" spans="2:34" x14ac:dyDescent="0.3">
      <c r="B122" s="60" t="s">
        <v>143</v>
      </c>
      <c r="C122" s="41">
        <v>39.700000000000003</v>
      </c>
      <c r="D122" s="61">
        <v>40</v>
      </c>
      <c r="E122" s="61">
        <v>39.5</v>
      </c>
      <c r="F122" s="42">
        <v>39.799999999999997</v>
      </c>
      <c r="G122" s="43">
        <v>9.9999999999994316E-2</v>
      </c>
      <c r="H122" s="43">
        <v>0.25188916876572875</v>
      </c>
      <c r="I122" s="44">
        <v>12607707</v>
      </c>
      <c r="J122" s="62">
        <v>502772019.80000001</v>
      </c>
      <c r="K122" s="46">
        <v>0.17058823529411749</v>
      </c>
      <c r="V122" s="7" t="str">
        <f t="shared" si="16"/>
        <v>UBA</v>
      </c>
      <c r="W122" s="52">
        <f t="shared" si="20"/>
        <v>2.5188916876572875E-3</v>
      </c>
      <c r="X122" s="52">
        <f t="shared" si="17"/>
        <v>0.17058823529411749</v>
      </c>
      <c r="Y122" s="53">
        <f t="shared" si="18"/>
        <v>12607707</v>
      </c>
      <c r="Z122" s="53">
        <f t="shared" si="19"/>
        <v>502772019.80000001</v>
      </c>
    </row>
    <row r="123" spans="2:34" x14ac:dyDescent="0.3">
      <c r="B123" s="60" t="s">
        <v>144</v>
      </c>
      <c r="C123" s="41">
        <v>17</v>
      </c>
      <c r="D123" s="41">
        <v>17.55</v>
      </c>
      <c r="E123" s="41">
        <v>17.05</v>
      </c>
      <c r="F123" s="42">
        <v>17.55</v>
      </c>
      <c r="G123" s="43">
        <v>0.55000000000000071</v>
      </c>
      <c r="H123" s="43">
        <v>3.2352941176470633</v>
      </c>
      <c r="I123" s="44">
        <v>4574473</v>
      </c>
      <c r="J123" s="62">
        <v>79229652.450000003</v>
      </c>
      <c r="K123" s="46">
        <v>-0.13970588235294112</v>
      </c>
      <c r="V123" s="7" t="str">
        <f t="shared" si="16"/>
        <v>UCAP</v>
      </c>
      <c r="W123" s="52">
        <f t="shared" si="20"/>
        <v>3.2352941176470633E-2</v>
      </c>
      <c r="X123" s="52">
        <f t="shared" si="17"/>
        <v>-0.13970588235294112</v>
      </c>
      <c r="Y123" s="53">
        <f t="shared" si="18"/>
        <v>4574473</v>
      </c>
      <c r="Z123" s="53">
        <f t="shared" si="19"/>
        <v>79229652.450000003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42696</v>
      </c>
      <c r="J124" s="62">
        <v>2092852.75</v>
      </c>
      <c r="K124" s="46">
        <v>0.41666666666666674</v>
      </c>
      <c r="L124" s="7" t="s">
        <v>163</v>
      </c>
      <c r="M124" s="52"/>
      <c r="N124" s="52" t="s">
        <v>163</v>
      </c>
      <c r="O124" s="53" t="s">
        <v>163</v>
      </c>
      <c r="P124" s="53" t="s">
        <v>163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20"/>
        <v>0</v>
      </c>
      <c r="X124" s="52">
        <f t="shared" si="17"/>
        <v>0.41666666666666674</v>
      </c>
      <c r="Y124" s="53">
        <f t="shared" si="18"/>
        <v>42696</v>
      </c>
      <c r="Z124" s="53">
        <f t="shared" si="19"/>
        <v>2092852.75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1974600</v>
      </c>
      <c r="J125" s="62">
        <v>130680429.15000001</v>
      </c>
      <c r="K125" s="46">
        <v>1.1851289833080423</v>
      </c>
      <c r="V125" s="7" t="str">
        <f t="shared" si="16"/>
        <v>UNILEVER</v>
      </c>
      <c r="W125" s="52">
        <f t="shared" si="20"/>
        <v>0</v>
      </c>
      <c r="X125" s="52">
        <f t="shared" si="17"/>
        <v>1.1851289833080423</v>
      </c>
      <c r="Y125" s="53">
        <f t="shared" si="18"/>
        <v>1974600</v>
      </c>
      <c r="Z125" s="53">
        <f t="shared" si="19"/>
        <v>130680429.15000001</v>
      </c>
    </row>
    <row r="126" spans="2:34" x14ac:dyDescent="0.3">
      <c r="B126" s="60" t="s">
        <v>147</v>
      </c>
      <c r="C126" s="41">
        <v>6.3</v>
      </c>
      <c r="D126" s="41">
        <v>6.9</v>
      </c>
      <c r="E126" s="41">
        <v>6</v>
      </c>
      <c r="F126" s="42">
        <v>6</v>
      </c>
      <c r="G126" s="43">
        <v>-0.29999999999999982</v>
      </c>
      <c r="H126" s="43">
        <v>-4.7619047619047592</v>
      </c>
      <c r="I126" s="44">
        <v>1214498</v>
      </c>
      <c r="J126" s="62">
        <v>7570332.0999999996</v>
      </c>
      <c r="K126" s="46">
        <v>-0.16666666666666674</v>
      </c>
      <c r="V126" s="7" t="str">
        <f t="shared" si="16"/>
        <v>UNIONDICON</v>
      </c>
      <c r="W126" s="52">
        <f t="shared" si="20"/>
        <v>-4.7619047619047589E-2</v>
      </c>
      <c r="X126" s="52">
        <f t="shared" si="17"/>
        <v>-0.16666666666666674</v>
      </c>
      <c r="Y126" s="53">
        <f t="shared" si="18"/>
        <v>1214498</v>
      </c>
      <c r="Z126" s="53">
        <f t="shared" si="19"/>
        <v>7570332.0999999996</v>
      </c>
    </row>
    <row r="127" spans="2:34" x14ac:dyDescent="0.3">
      <c r="B127" s="60" t="s">
        <v>148</v>
      </c>
      <c r="C127" s="41">
        <v>1.17</v>
      </c>
      <c r="D127" s="41">
        <v>1.1499999999999999</v>
      </c>
      <c r="E127" s="41">
        <v>1.1200000000000001</v>
      </c>
      <c r="F127" s="42">
        <v>1.1200000000000001</v>
      </c>
      <c r="G127" s="43">
        <v>-4.9999999999999822E-2</v>
      </c>
      <c r="H127" s="43">
        <v>-4.2735042735042583</v>
      </c>
      <c r="I127" s="44">
        <v>1425413</v>
      </c>
      <c r="J127" s="62">
        <v>1631433</v>
      </c>
      <c r="K127" s="46">
        <v>0.69696969696969702</v>
      </c>
      <c r="V127" s="7" t="str">
        <f t="shared" si="16"/>
        <v>UNIVINSURE</v>
      </c>
      <c r="W127" s="52">
        <f t="shared" si="20"/>
        <v>-4.2735042735042583E-2</v>
      </c>
      <c r="X127" s="52">
        <f t="shared" si="17"/>
        <v>0.69696969696969702</v>
      </c>
      <c r="Y127" s="53">
        <f t="shared" si="18"/>
        <v>1425413</v>
      </c>
      <c r="Z127" s="53">
        <f t="shared" si="19"/>
        <v>1631433</v>
      </c>
    </row>
    <row r="128" spans="2:34" x14ac:dyDescent="0.3">
      <c r="B128" s="60" t="s">
        <v>149</v>
      </c>
      <c r="C128" s="41">
        <v>5.2</v>
      </c>
      <c r="D128" s="41">
        <v>5.15</v>
      </c>
      <c r="E128" s="41">
        <v>5.15</v>
      </c>
      <c r="F128" s="42">
        <v>5.15</v>
      </c>
      <c r="G128" s="43">
        <v>-4.9999999999999822E-2</v>
      </c>
      <c r="H128" s="43">
        <v>-0.96153846153845812</v>
      </c>
      <c r="I128" s="44">
        <v>1091923</v>
      </c>
      <c r="J128" s="62">
        <v>5619670.8499999996</v>
      </c>
      <c r="K128" s="46">
        <v>2.2389937106918238</v>
      </c>
      <c r="V128" s="7" t="str">
        <f t="shared" si="16"/>
        <v>UPDC</v>
      </c>
      <c r="W128" s="52">
        <f t="shared" si="20"/>
        <v>-9.6153846153845812E-3</v>
      </c>
      <c r="X128" s="52">
        <f t="shared" si="17"/>
        <v>2.2389937106918238</v>
      </c>
      <c r="Y128" s="53">
        <f t="shared" si="18"/>
        <v>1091923</v>
      </c>
      <c r="Z128" s="53">
        <f t="shared" si="19"/>
        <v>5619670.8499999996</v>
      </c>
    </row>
    <row r="129" spans="2:26" x14ac:dyDescent="0.3">
      <c r="B129" s="60" t="s">
        <v>150</v>
      </c>
      <c r="C129" s="41">
        <v>6.9</v>
      </c>
      <c r="D129" s="41">
        <v>6.95</v>
      </c>
      <c r="E129" s="41">
        <v>6.95</v>
      </c>
      <c r="F129" s="42">
        <v>6.95</v>
      </c>
      <c r="G129" s="43">
        <v>4.9999999999999822E-2</v>
      </c>
      <c r="H129" s="43">
        <v>0.72463768115941773</v>
      </c>
      <c r="I129" s="44">
        <v>1561904</v>
      </c>
      <c r="J129" s="62">
        <v>10764897.6</v>
      </c>
      <c r="K129" s="46">
        <v>0.39000000000000012</v>
      </c>
      <c r="V129" s="7" t="str">
        <f t="shared" si="16"/>
        <v>UPDCREIT</v>
      </c>
      <c r="W129" s="52">
        <f t="shared" si="20"/>
        <v>7.246376811594177E-3</v>
      </c>
      <c r="X129" s="52">
        <f t="shared" si="17"/>
        <v>0.39000000000000012</v>
      </c>
      <c r="Y129" s="53">
        <f t="shared" si="18"/>
        <v>1561904</v>
      </c>
      <c r="Z129" s="53">
        <f t="shared" si="19"/>
        <v>10764897.6</v>
      </c>
    </row>
    <row r="130" spans="2:26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177908</v>
      </c>
      <c r="J130" s="62">
        <v>1094955.2</v>
      </c>
      <c r="K130" s="46">
        <v>0.55844155844155852</v>
      </c>
      <c r="V130" s="7" t="str">
        <f t="shared" si="16"/>
        <v>UPL</v>
      </c>
      <c r="W130" s="52">
        <f t="shared" si="20"/>
        <v>0</v>
      </c>
      <c r="X130" s="52">
        <f t="shared" si="17"/>
        <v>0.55844155844155852</v>
      </c>
      <c r="Y130" s="53">
        <f t="shared" si="18"/>
        <v>177908</v>
      </c>
      <c r="Z130" s="53">
        <f t="shared" si="19"/>
        <v>1094955.2</v>
      </c>
    </row>
    <row r="131" spans="2:26" x14ac:dyDescent="0.3">
      <c r="B131" s="60" t="s">
        <v>152</v>
      </c>
      <c r="C131" s="41">
        <v>1.6</v>
      </c>
      <c r="D131" s="41">
        <v>1.76</v>
      </c>
      <c r="E131" s="41">
        <v>1.7</v>
      </c>
      <c r="F131" s="42">
        <v>1.76</v>
      </c>
      <c r="G131" s="43">
        <v>0.15999999999999992</v>
      </c>
      <c r="H131" s="43">
        <v>9.9999999999999947</v>
      </c>
      <c r="I131" s="44">
        <v>3326191</v>
      </c>
      <c r="J131" s="62">
        <v>5839916.6699999999</v>
      </c>
      <c r="K131" s="46">
        <v>0.29411764705882337</v>
      </c>
      <c r="V131" s="7" t="str">
        <f t="shared" si="16"/>
        <v>VERITASKAP</v>
      </c>
      <c r="W131" s="52">
        <f t="shared" si="20"/>
        <v>9.999999999999995E-2</v>
      </c>
      <c r="X131" s="52">
        <f t="shared" si="17"/>
        <v>0.29411764705882337</v>
      </c>
      <c r="Y131" s="53">
        <f t="shared" si="18"/>
        <v>3326191</v>
      </c>
      <c r="Z131" s="53">
        <f t="shared" si="19"/>
        <v>5839916.6699999999</v>
      </c>
    </row>
    <row r="132" spans="2:26" x14ac:dyDescent="0.3">
      <c r="B132" s="60" t="s">
        <v>153</v>
      </c>
      <c r="C132" s="41">
        <v>10.15</v>
      </c>
      <c r="D132" s="41">
        <v>10.5</v>
      </c>
      <c r="E132" s="41">
        <v>10.5</v>
      </c>
      <c r="F132" s="42">
        <v>10.5</v>
      </c>
      <c r="G132" s="43">
        <v>0.34999999999999964</v>
      </c>
      <c r="H132" s="43">
        <v>3.4482758620689622</v>
      </c>
      <c r="I132" s="44">
        <v>712000</v>
      </c>
      <c r="J132" s="62">
        <v>7396067.5999999996</v>
      </c>
      <c r="K132" s="46">
        <v>-0.76351351351351349</v>
      </c>
      <c r="V132" s="7" t="str">
        <f t="shared" si="16"/>
        <v>VFDGROUP</v>
      </c>
      <c r="W132" s="52">
        <f t="shared" si="20"/>
        <v>3.448275862068962E-2</v>
      </c>
      <c r="X132" s="52">
        <f t="shared" si="17"/>
        <v>-0.76351351351351349</v>
      </c>
      <c r="Y132" s="53">
        <f t="shared" si="18"/>
        <v>712000</v>
      </c>
      <c r="Z132" s="53">
        <f t="shared" si="19"/>
        <v>7396067.5999999996</v>
      </c>
    </row>
    <row r="133" spans="2:26" x14ac:dyDescent="0.3">
      <c r="B133" s="60" t="s">
        <v>154</v>
      </c>
      <c r="C133" s="41">
        <v>88.9</v>
      </c>
      <c r="D133" s="41">
        <v>90.5</v>
      </c>
      <c r="E133" s="41">
        <v>90.35</v>
      </c>
      <c r="F133" s="42">
        <v>90.5</v>
      </c>
      <c r="G133" s="43">
        <v>1.5999999999999943</v>
      </c>
      <c r="H133" s="43">
        <v>1.7997750281214784</v>
      </c>
      <c r="I133" s="44">
        <v>16886885</v>
      </c>
      <c r="J133" s="62">
        <v>1526117305.05</v>
      </c>
      <c r="K133" s="46">
        <v>2.9347826086956523</v>
      </c>
      <c r="V133" s="7" t="str">
        <f t="shared" si="16"/>
        <v>VITAFOAM</v>
      </c>
      <c r="W133" s="52">
        <f t="shared" si="20"/>
        <v>1.7997750281214784E-2</v>
      </c>
      <c r="X133" s="52">
        <f t="shared" si="17"/>
        <v>2.9347826086956523</v>
      </c>
      <c r="Y133" s="53">
        <f t="shared" si="18"/>
        <v>16886885</v>
      </c>
      <c r="Z133" s="53">
        <f t="shared" si="19"/>
        <v>1526117305.05</v>
      </c>
    </row>
    <row r="134" spans="2:26" x14ac:dyDescent="0.3">
      <c r="B134" s="60" t="s">
        <v>155</v>
      </c>
      <c r="C134" s="41">
        <v>139.1</v>
      </c>
      <c r="D134" s="41">
        <v>139.4</v>
      </c>
      <c r="E134" s="41">
        <v>133</v>
      </c>
      <c r="F134" s="42">
        <v>133</v>
      </c>
      <c r="G134" s="43">
        <v>-6.0999999999999943</v>
      </c>
      <c r="H134" s="43">
        <v>-4.3853342918763447</v>
      </c>
      <c r="I134" s="44">
        <v>3009033</v>
      </c>
      <c r="J134" s="62">
        <v>407310924.69999999</v>
      </c>
      <c r="K134" s="46">
        <v>0.90135811293781254</v>
      </c>
      <c r="V134" s="7" t="str">
        <f t="shared" si="16"/>
        <v>WAPCO</v>
      </c>
      <c r="W134" s="52">
        <f t="shared" si="20"/>
        <v>-4.3853342918763444E-2</v>
      </c>
      <c r="X134" s="52">
        <f t="shared" si="17"/>
        <v>0.90135811293781254</v>
      </c>
      <c r="Y134" s="53">
        <f t="shared" si="18"/>
        <v>3009033</v>
      </c>
      <c r="Z134" s="53">
        <f t="shared" si="19"/>
        <v>407310924.69999999</v>
      </c>
    </row>
    <row r="135" spans="2:26" x14ac:dyDescent="0.3">
      <c r="B135" s="60" t="s">
        <v>156</v>
      </c>
      <c r="C135" s="41">
        <v>2.93</v>
      </c>
      <c r="D135" s="41">
        <v>2.92</v>
      </c>
      <c r="E135" s="41">
        <v>2.9</v>
      </c>
      <c r="F135" s="42">
        <v>2.9</v>
      </c>
      <c r="G135" s="43">
        <v>-3.0000000000000249E-2</v>
      </c>
      <c r="H135" s="43">
        <v>-1.0238907849829437</v>
      </c>
      <c r="I135" s="44">
        <v>1986030</v>
      </c>
      <c r="J135" s="62">
        <v>5747990.4100000001</v>
      </c>
      <c r="K135" s="46">
        <v>0.28888888888888875</v>
      </c>
      <c r="V135" s="7" t="str">
        <f t="shared" si="16"/>
        <v>WAPIC</v>
      </c>
      <c r="W135" s="52">
        <f t="shared" si="20"/>
        <v>-1.0238907849829438E-2</v>
      </c>
      <c r="X135" s="52">
        <f t="shared" si="17"/>
        <v>0.28888888888888875</v>
      </c>
      <c r="Y135" s="53">
        <f t="shared" si="18"/>
        <v>1986030</v>
      </c>
      <c r="Z135" s="53">
        <f t="shared" si="19"/>
        <v>5747990.4100000001</v>
      </c>
    </row>
    <row r="136" spans="2:26" x14ac:dyDescent="0.3">
      <c r="B136" s="60" t="s">
        <v>157</v>
      </c>
      <c r="C136" s="41">
        <v>18.399999999999999</v>
      </c>
      <c r="D136" s="41">
        <v>18.600000000000001</v>
      </c>
      <c r="E136" s="41">
        <v>18.600000000000001</v>
      </c>
      <c r="F136" s="42">
        <v>18.600000000000001</v>
      </c>
      <c r="G136" s="43">
        <v>0.20000000000000284</v>
      </c>
      <c r="H136" s="43">
        <v>1.0869565217391459</v>
      </c>
      <c r="I136" s="44">
        <v>1159533</v>
      </c>
      <c r="J136" s="62">
        <v>21462085.800000001</v>
      </c>
      <c r="K136" s="46">
        <v>1.0439560439560442</v>
      </c>
      <c r="V136" s="7" t="str">
        <f t="shared" si="16"/>
        <v>WEMABANK</v>
      </c>
      <c r="W136" s="52">
        <f t="shared" si="20"/>
        <v>1.0869565217391458E-2</v>
      </c>
      <c r="X136" s="52">
        <f t="shared" si="17"/>
        <v>1.0439560439560442</v>
      </c>
      <c r="Y136" s="53">
        <f t="shared" si="18"/>
        <v>1159533</v>
      </c>
      <c r="Z136" s="53">
        <f t="shared" si="19"/>
        <v>21462085.800000001</v>
      </c>
    </row>
    <row r="137" spans="2:26" x14ac:dyDescent="0.3">
      <c r="B137" s="60" t="s">
        <v>158</v>
      </c>
      <c r="C137" s="41">
        <v>63.5</v>
      </c>
      <c r="D137" s="41">
        <v>64</v>
      </c>
      <c r="E137" s="41">
        <v>62.75</v>
      </c>
      <c r="F137" s="42">
        <v>63.5</v>
      </c>
      <c r="G137" s="43">
        <v>0</v>
      </c>
      <c r="H137" s="43">
        <v>0</v>
      </c>
      <c r="I137" s="44">
        <v>32216654</v>
      </c>
      <c r="J137" s="62">
        <v>2047015404.75</v>
      </c>
      <c r="K137" s="46">
        <v>0.39560439560439553</v>
      </c>
      <c r="V137" s="7" t="str">
        <f t="shared" ref="V137" si="21">IF(ISTEXT(B137),B137,"")</f>
        <v>ZENITHBANK</v>
      </c>
      <c r="W137" s="52">
        <f t="shared" si="20"/>
        <v>0</v>
      </c>
      <c r="X137" s="52">
        <f t="shared" ref="X137" si="22">IF(ISTEXT(B137),K137,"")</f>
        <v>0.39560439560439553</v>
      </c>
      <c r="Y137" s="53">
        <f t="shared" ref="Y137" si="23">IF(ISTEXT(B137),I137,"")</f>
        <v>32216654</v>
      </c>
      <c r="Z137" s="53">
        <f t="shared" ref="Z137" si="24">IF(ISTEXT(B137),J137,"")</f>
        <v>2047015404.75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2025-12-17T13:42:47Z</dcterms:created>
  <dcterms:modified xsi:type="dcterms:W3CDTF">2025-12-17T13:43:27Z</dcterms:modified>
</cp:coreProperties>
</file>