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F094E1C0-0BF5-4182-8EF0-80B0221E46E9}" xr6:coauthVersionLast="47" xr6:coauthVersionMax="47" xr10:uidLastSave="{00000000-0000-0000-0000-000000000000}"/>
  <bookViews>
    <workbookView xWindow="-108" yWindow="-108" windowWidth="23256" windowHeight="12456" xr2:uid="{2782A8E7-D5F0-4150-8014-E9EBFD91730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V64" i="1"/>
  <c r="X64" i="1"/>
  <c r="W64" i="1"/>
  <c r="Z63" i="1"/>
  <c r="Y63" i="1"/>
  <c r="W63" i="1"/>
  <c r="V63" i="1"/>
  <c r="X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W59" i="1"/>
  <c r="V59" i="1"/>
  <c r="X59" i="1"/>
  <c r="Z58" i="1"/>
  <c r="Y58" i="1"/>
  <c r="V58" i="1"/>
  <c r="X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W11" i="1"/>
  <c r="V11" i="1"/>
  <c r="Z10" i="1"/>
  <c r="Y10" i="1"/>
  <c r="V10" i="1"/>
  <c r="X10" i="1"/>
  <c r="W10" i="1"/>
  <c r="Z9" i="1"/>
  <c r="Y9" i="1"/>
  <c r="V9" i="1"/>
  <c r="X9" i="1"/>
  <c r="T8" i="1"/>
  <c r="AQ18" i="1" l="1"/>
  <c r="AP18" i="1" s="1"/>
  <c r="AT12" i="1"/>
  <c r="AS12" i="1" s="1"/>
  <c r="AT14" i="1"/>
  <c r="AS14" i="1" s="1"/>
  <c r="AQ16" i="1"/>
  <c r="AP16" i="1" s="1"/>
  <c r="AN16" i="1"/>
  <c r="AM16" i="1" s="1"/>
  <c r="AK14" i="1"/>
  <c r="AJ14" i="1" s="1"/>
  <c r="AN18" i="1"/>
  <c r="AM18" i="1" s="1"/>
  <c r="AK16" i="1"/>
  <c r="AJ16" i="1" s="1"/>
  <c r="AN10" i="1"/>
  <c r="AM10" i="1" s="1"/>
  <c r="AN13" i="1"/>
  <c r="AM13" i="1" s="1"/>
  <c r="AK11" i="1"/>
  <c r="AJ11" i="1" s="1"/>
  <c r="AN14" i="1"/>
  <c r="AM14" i="1" s="1"/>
  <c r="AN15" i="1"/>
  <c r="AM15" i="1" s="1"/>
  <c r="AK13" i="1"/>
  <c r="AJ13" i="1" s="1"/>
  <c r="AK12" i="1"/>
  <c r="AJ12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7" i="1"/>
  <c r="AJ17" i="1" s="1"/>
  <c r="AN11" i="1"/>
  <c r="AM11" i="1" s="1"/>
  <c r="AK9" i="1"/>
  <c r="AJ9" i="1" s="1"/>
  <c r="W9" i="1"/>
  <c r="AQ13" i="1"/>
  <c r="AP13" i="1" s="1"/>
  <c r="AT15" i="1"/>
  <c r="AS15" i="1" s="1"/>
  <c r="AQ11" i="1"/>
  <c r="AP11" i="1" s="1"/>
  <c r="AT13" i="1"/>
  <c r="AS13" i="1" s="1"/>
  <c r="AT18" i="1"/>
  <c r="AS18" i="1" s="1"/>
  <c r="AQ14" i="1"/>
  <c r="AP14" i="1" s="1"/>
  <c r="AT16" i="1"/>
  <c r="AS16" i="1" s="1"/>
  <c r="AQ9" i="1"/>
  <c r="AP9" i="1" s="1"/>
  <c r="AT11" i="1"/>
  <c r="AS11" i="1" s="1"/>
  <c r="AQ17" i="1"/>
  <c r="AP17" i="1" s="1"/>
  <c r="AT10" i="1"/>
  <c r="AS10" i="1" s="1"/>
  <c r="AQ12" i="1"/>
  <c r="AP12" i="1" s="1"/>
  <c r="AT9" i="1"/>
  <c r="AS9" i="1" s="1"/>
  <c r="AQ15" i="1"/>
  <c r="AP15" i="1" s="1"/>
  <c r="AT17" i="1"/>
  <c r="AS17" i="1" s="1"/>
  <c r="AQ10" i="1"/>
  <c r="AP10" i="1" s="1"/>
  <c r="AE13" i="1" l="1"/>
  <c r="AD13" i="1" s="1"/>
  <c r="AC11" i="1"/>
  <c r="AB11" i="1" s="1" a="1"/>
  <c r="AB11" i="1" s="1"/>
  <c r="AC13" i="1"/>
  <c r="AE18" i="1"/>
  <c r="AD18" i="1" s="1"/>
  <c r="AC16" i="1"/>
  <c r="AE10" i="1"/>
  <c r="AD10" i="1" s="1"/>
  <c r="AH5" i="1"/>
  <c r="AE15" i="1"/>
  <c r="AD15" i="1" s="1"/>
  <c r="AC9" i="1"/>
  <c r="AB9" i="1" s="1" a="1"/>
  <c r="AB9" i="1" s="1"/>
  <c r="AC18" i="1"/>
  <c r="AB18" i="1" s="1" a="1"/>
  <c r="AB18" i="1" s="1"/>
  <c r="AE12" i="1"/>
  <c r="AD12" i="1" s="1"/>
  <c r="AC10" i="1"/>
  <c r="AB10" i="1" s="1" a="1"/>
  <c r="AB10" i="1" s="1"/>
  <c r="AE9" i="1"/>
  <c r="AD9" i="1" s="1"/>
  <c r="AE17" i="1"/>
  <c r="AD17" i="1" s="1"/>
  <c r="AC15" i="1"/>
  <c r="AB15" i="1" s="1" a="1"/>
  <c r="AB15" i="1" s="1"/>
  <c r="AC17" i="1"/>
  <c r="AB17" i="1" s="1" a="1"/>
  <c r="AB17" i="1" s="1"/>
  <c r="AE11" i="1"/>
  <c r="AD11" i="1" s="1"/>
  <c r="AE14" i="1"/>
  <c r="AD14" i="1" s="1"/>
  <c r="AC12" i="1"/>
  <c r="AB12" i="1" s="1" a="1"/>
  <c r="AB12" i="1" s="1"/>
  <c r="AE16" i="1"/>
  <c r="AD16" i="1" s="1"/>
  <c r="AC14" i="1"/>
  <c r="AB14" i="1" s="1" a="1"/>
  <c r="AB14" i="1" s="1"/>
  <c r="AH12" i="1" l="1"/>
  <c r="AH17" i="1"/>
  <c r="AH9" i="1"/>
  <c r="AG9" i="1" s="1" a="1"/>
  <c r="AG9" i="1" s="1"/>
  <c r="AH14" i="1"/>
  <c r="AG14" i="1" s="1" a="1"/>
  <c r="AG14" i="1" s="1"/>
  <c r="AH11" i="1"/>
  <c r="AG11" i="1" s="1" a="1"/>
  <c r="AG11" i="1" s="1"/>
  <c r="AH18" i="1"/>
  <c r="AH16" i="1"/>
  <c r="AH13" i="1"/>
  <c r="AG13" i="1" s="1" a="1"/>
  <c r="AG13" i="1" s="1"/>
  <c r="AH10" i="1"/>
  <c r="AG10" i="1" s="1" a="1"/>
  <c r="AG10" i="1" s="1"/>
  <c r="AH15" i="1"/>
  <c r="AG15" i="1" s="1" a="1"/>
  <c r="AG15" i="1" s="1"/>
  <c r="AB16" i="1" a="1"/>
  <c r="AB16" i="1" s="1"/>
  <c r="AB13" i="1" a="1"/>
  <c r="AB13" i="1" s="1"/>
  <c r="AG16" i="1" l="1" a="1"/>
  <c r="AG16" i="1" s="1"/>
  <c r="AG18" i="1" a="1"/>
  <c r="AG18" i="1" s="1"/>
  <c r="AG17" i="1" a="1"/>
  <c r="AG17" i="1" s="1"/>
  <c r="AG12" i="1" a="1"/>
  <c r="AG12" i="1" s="1"/>
  <c r="T14" i="1" l="1"/>
  <c r="T12" i="1"/>
  <c r="T11" i="1"/>
  <c r="T15" i="1"/>
  <c r="T16" i="1"/>
  <c r="T10" i="1"/>
  <c r="T18" i="1"/>
  <c r="T17" i="1"/>
  <c r="T13" i="1"/>
  <c r="T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<sst xmlns="http://schemas.openxmlformats.org/spreadsheetml/2006/main" count="191" uniqueCount="171">
  <si>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</si>
  <si>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</si>
  <si>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</si>
  <si>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</si>
  <si>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</si>
  <si>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</si>
  <si>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</si>
  <si>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</si>
  <si>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</si>
  <si>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</si>
  <si>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</si>
  <si>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</si>
  <si>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</si>
  <si>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</si>
  <si>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</si>
  <si>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</si>
  <si>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</si>
  <si>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</si>
  <si>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</si>
  <si>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</si>
  <si>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</si>
  <si>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</si>
  <si>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</si>
  <si>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</si>
  <si>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</si>
  <si>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</si>
  <si>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</si>
  <si>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</si>
  <si>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</si>
  <si>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</si>
  <si>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</si>
  <si>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</si>
  <si>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</si>
  <si>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</si>
  <si>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</si>
  <si>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</si>
  <si>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</si>
  <si>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</si>
  <si>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</si>
  <si>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</si>
  <si>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</si>
  <si>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</si>
  <si>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</si>
  <si>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</si>
  <si>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</si>
  <si>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</si>
  <si>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</si>
  <si>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</si>
  <si>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</si>
  <si>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</si>
  <si>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</si>
  <si>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</si>
  <si>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</si>
  <si>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</si>
  <si>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</si>
  <si>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</si>
  <si>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</si>
  <si>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</si>
  <si>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</si>
  <si>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</si>
  <si>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</si>
  <si>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</si>
  <si>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</si>
  <si>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</si>
  <si>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</si>
  <si>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</si>
  <si>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</si>
  <si>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</si>
  <si>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</si>
  <si>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</si>
  <si>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</si>
  <si>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</si>
  <si>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</si>
  <si>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</si>
  <si>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</si>
  <si>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</si>
  <si>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</si>
  <si>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</si>
  <si>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</si>
  <si>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</si>
  <si>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</si>
  <si>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</si>
  <si>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</si>
  <si>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</si>
  <si>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</si>
  <si>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</si>
  <si>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</si>
  <si>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</si>
  <si>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</si>
  <si>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</si>
  <si>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</si>
  <si>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</si>
  <si>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</si>
  <si>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</si>
  <si>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</si>
  <si>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</si>
  <si>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</si>
  <si>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</si>
  <si>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</si>
  <si>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</si>
  <si>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</si>
  <si>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</si>
  <si>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</si>
  <si>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</si>
  <si>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</si>
  <si>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</si>
  <si>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</si>
  <si>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</si>
  <si>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</si>
  <si>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</si>
  <si>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</si>
  <si>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</si>
  <si>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</si>
  <si>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</si>
  <si>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</si>
  <si>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</si>
  <si>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</si>
  <si>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</si>
  <si>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</si>
  <si>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</si>
  <si>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</si>
  <si>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</si>
  <si>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</si>
  <si>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</si>
  <si>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</si>
  <si>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</si>
  <si>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</si>
  <si>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</si>
  <si>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</si>
  <si>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</si>
  <si>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</si>
  <si>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</si>
  <si>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</si>
  <si>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</si>
  <si>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</si>
  <si>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</si>
  <si>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</si>
  <si>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</si>
  <si>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</si>
  <si>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</si>
  <si>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</si>
  <si>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</si>
  <si>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</si>
  <si>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</si>
  <si>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</si>
  <si>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</si>
  <si>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</si>
  <si>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</si>
  <si>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</si>
  <si>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</si>
  <si>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</si>
  <si>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</si>
  <si>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</si>
  <si>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</si>
  <si>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</si>
  <si>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</si>
  <si>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</si>
  <si>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</si>
  <si>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</si>
  <si>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</si>
  <si>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</si>
  <si>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</si>
  <si>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</si>
  <si>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</si>
  <si>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9.7%</t>
  </si>
  <si>
    <t>9.5%</t>
  </si>
  <si>
    <t>9.4%</t>
  </si>
  <si>
    <t>9.3%</t>
  </si>
  <si>
    <t>8.9%</t>
  </si>
  <si>
    <t>8.2%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</si>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</sst>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ADA02CB-8C13-47DA-8A61-B64F08CA1F9E}"/>
    <cellStyle name="Normal" xfId="0" builtinId="0"/>
    <cellStyle name="Percent 2" xfId="2" xr:uid="{59A05483-2C65-471C-9FB3-10685268FE3E}"/>
    <cellStyle name="Percent 4" xfId="3" xr:uid="{5F33EE7D-7EBA-4CEF-886B-10EFD372D9E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9C7ACB6-E4E2-4CE6-9B1F-4C54B0A33E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D9C4D4E-31CD-4F7E-96FE-6F23192D20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6F91A55-CAEE-44C1-9423-8E968B9EEF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38468C4-5E51-4843-A973-6A30E628B5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59C3588-33FA-41F6-9F43-BAD6662BF8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47167DA-9119-4833-94A2-6A8EBDDCC6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AB65F7E-5F2F-475A-A2EB-B81832CE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8.1</v>
          </cell>
          <cell r="I44">
            <v>435157</v>
          </cell>
          <cell r="J44">
            <v>3539593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905150</v>
          </cell>
          <cell r="J45">
            <v>5305997.3600000003</v>
          </cell>
        </row>
        <row r="46">
          <cell r="B46" t="str">
            <v>ACADEMY</v>
          </cell>
          <cell r="C46">
            <v>7.65</v>
          </cell>
          <cell r="F46">
            <v>7.65</v>
          </cell>
          <cell r="I46">
            <v>484925</v>
          </cell>
          <cell r="J46">
            <v>3560947.7</v>
          </cell>
        </row>
        <row r="47">
          <cell r="B47" t="str">
            <v>ACCESSCORP</v>
          </cell>
          <cell r="C47">
            <v>27.2</v>
          </cell>
          <cell r="F47">
            <v>29.9</v>
          </cell>
          <cell r="I47">
            <v>90258808</v>
          </cell>
          <cell r="J47">
            <v>2648591099.1999998</v>
          </cell>
        </row>
        <row r="48">
          <cell r="B48" t="str">
            <v>AFRIPRUD</v>
          </cell>
          <cell r="C48">
            <v>13.7</v>
          </cell>
          <cell r="F48">
            <v>14</v>
          </cell>
          <cell r="I48">
            <v>2946498</v>
          </cell>
          <cell r="J48">
            <v>39667944.799999997</v>
          </cell>
        </row>
        <row r="49">
          <cell r="B49" t="str">
            <v>AIICO</v>
          </cell>
          <cell r="C49">
            <v>4.17</v>
          </cell>
          <cell r="F49">
            <v>4.2</v>
          </cell>
          <cell r="I49">
            <v>9508743</v>
          </cell>
          <cell r="J49">
            <v>39714519.560000002</v>
          </cell>
        </row>
        <row r="50">
          <cell r="B50" t="str">
            <v>AIRTELAFRI</v>
          </cell>
          <cell r="C50">
            <v>2746.7</v>
          </cell>
          <cell r="F50">
            <v>2746.7</v>
          </cell>
          <cell r="I50">
            <v>2</v>
          </cell>
          <cell r="J50">
            <v>6042.6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12696</v>
          </cell>
          <cell r="J51">
            <v>135528.5</v>
          </cell>
        </row>
        <row r="52">
          <cell r="B52" t="str">
            <v>ARADEL</v>
          </cell>
          <cell r="C52">
            <v>1547.5</v>
          </cell>
          <cell r="F52">
            <v>1649</v>
          </cell>
          <cell r="I52">
            <v>5895276</v>
          </cell>
          <cell r="J52">
            <v>9751903324.2999897</v>
          </cell>
        </row>
        <row r="53">
          <cell r="B53" t="str">
            <v>AUSTINLAZ</v>
          </cell>
          <cell r="C53">
            <v>3.6</v>
          </cell>
          <cell r="F53">
            <v>3.6</v>
          </cell>
          <cell r="I53">
            <v>1160158</v>
          </cell>
          <cell r="J53">
            <v>4055247.54</v>
          </cell>
        </row>
        <row r="54">
          <cell r="B54" t="str">
            <v>BERGER</v>
          </cell>
          <cell r="C54">
            <v>68.349999999999994</v>
          </cell>
          <cell r="F54">
            <v>68.349999999999994</v>
          </cell>
          <cell r="I54">
            <v>250005</v>
          </cell>
          <cell r="J54">
            <v>15719528.4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112169</v>
          </cell>
          <cell r="J55">
            <v>54288817.100000001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695989</v>
          </cell>
          <cell r="J56">
            <v>208425125.80000001</v>
          </cell>
        </row>
        <row r="57">
          <cell r="B57" t="str">
            <v>BUAFOODS</v>
          </cell>
          <cell r="C57">
            <v>798</v>
          </cell>
          <cell r="F57">
            <v>824.6</v>
          </cell>
          <cell r="I57">
            <v>226965</v>
          </cell>
          <cell r="J57">
            <v>185397686.30000001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283695</v>
          </cell>
          <cell r="J58">
            <v>19527637.050000001</v>
          </cell>
        </row>
        <row r="59">
          <cell r="B59" t="str">
            <v>CAP</v>
          </cell>
          <cell r="C59">
            <v>95</v>
          </cell>
          <cell r="F59">
            <v>95</v>
          </cell>
          <cell r="I59">
            <v>278226</v>
          </cell>
          <cell r="J59">
            <v>27041425.800000001</v>
          </cell>
        </row>
        <row r="60">
          <cell r="B60" t="str">
            <v>CAVERTON</v>
          </cell>
          <cell r="C60">
            <v>6.1</v>
          </cell>
          <cell r="F60">
            <v>5.55</v>
          </cell>
          <cell r="I60">
            <v>3040269</v>
          </cell>
          <cell r="J60">
            <v>17265833.600000001</v>
          </cell>
        </row>
        <row r="61">
          <cell r="B61" t="str">
            <v>CHAMPION</v>
          </cell>
          <cell r="C61">
            <v>15</v>
          </cell>
          <cell r="F61">
            <v>14.5</v>
          </cell>
          <cell r="I61">
            <v>3137928</v>
          </cell>
          <cell r="J61">
            <v>46192546.950000003</v>
          </cell>
        </row>
        <row r="62">
          <cell r="B62" t="str">
            <v>CHAMS</v>
          </cell>
          <cell r="C62">
            <v>3.5</v>
          </cell>
          <cell r="F62">
            <v>3.6</v>
          </cell>
          <cell r="I62">
            <v>18879084</v>
          </cell>
          <cell r="J62">
            <v>66023567.079999998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9782</v>
          </cell>
          <cell r="J63">
            <v>124978.5</v>
          </cell>
        </row>
        <row r="64">
          <cell r="B64" t="str">
            <v>CILEASING</v>
          </cell>
          <cell r="C64">
            <v>6.5</v>
          </cell>
          <cell r="F64">
            <v>6.5</v>
          </cell>
          <cell r="I64">
            <v>5418498</v>
          </cell>
          <cell r="J64">
            <v>35288654.5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24675</v>
          </cell>
          <cell r="J65">
            <v>2767469.9</v>
          </cell>
        </row>
        <row r="66">
          <cell r="B66" t="str">
            <v>CONHALLPLC</v>
          </cell>
          <cell r="C66">
            <v>4.5599999999999996</v>
          </cell>
          <cell r="F66">
            <v>4.67</v>
          </cell>
          <cell r="I66">
            <v>2235638</v>
          </cell>
          <cell r="J66">
            <v>10668540.449999999</v>
          </cell>
        </row>
        <row r="67">
          <cell r="B67" t="str">
            <v>CONOIL</v>
          </cell>
          <cell r="C67">
            <v>194</v>
          </cell>
          <cell r="F67">
            <v>194</v>
          </cell>
          <cell r="I67">
            <v>179155</v>
          </cell>
          <cell r="J67">
            <v>34439445.899999999</v>
          </cell>
        </row>
        <row r="68">
          <cell r="B68" t="str">
            <v>CORNERST</v>
          </cell>
          <cell r="C68">
            <v>5.31</v>
          </cell>
          <cell r="F68">
            <v>5.7</v>
          </cell>
          <cell r="I68">
            <v>1549158</v>
          </cell>
          <cell r="J68">
            <v>8453626.7200000007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1831284</v>
          </cell>
          <cell r="J69">
            <v>132702101.84999999</v>
          </cell>
        </row>
        <row r="70">
          <cell r="B70" t="str">
            <v>CUTIX</v>
          </cell>
          <cell r="C70">
            <v>3.4</v>
          </cell>
          <cell r="F70">
            <v>3.4</v>
          </cell>
          <cell r="I70">
            <v>6666975</v>
          </cell>
          <cell r="J70">
            <v>22339997.149999999</v>
          </cell>
        </row>
        <row r="71">
          <cell r="B71" t="str">
            <v>CWG</v>
          </cell>
          <cell r="C71">
            <v>21.2</v>
          </cell>
          <cell r="F71">
            <v>22</v>
          </cell>
          <cell r="I71">
            <v>4066019</v>
          </cell>
          <cell r="J71">
            <v>87773576.450000003</v>
          </cell>
        </row>
        <row r="72">
          <cell r="B72" t="str">
            <v>DAARCOMM</v>
          </cell>
          <cell r="C72">
            <v>1.66</v>
          </cell>
          <cell r="F72">
            <v>1.82</v>
          </cell>
          <cell r="I72">
            <v>4721478</v>
          </cell>
          <cell r="J72">
            <v>8435224.0999999996</v>
          </cell>
        </row>
        <row r="73">
          <cell r="B73" t="str">
            <v>DANGCEM</v>
          </cell>
          <cell r="C73">
            <v>810</v>
          </cell>
          <cell r="F73">
            <v>823</v>
          </cell>
          <cell r="I73">
            <v>4143714</v>
          </cell>
          <cell r="J73">
            <v>3400275783.2999978</v>
          </cell>
        </row>
        <row r="74">
          <cell r="B74" t="str">
            <v>DANGSUGAR</v>
          </cell>
          <cell r="C74">
            <v>70</v>
          </cell>
          <cell r="F74">
            <v>68</v>
          </cell>
          <cell r="I74">
            <v>1237360</v>
          </cell>
          <cell r="J74">
            <v>84768854.150000006</v>
          </cell>
        </row>
        <row r="75">
          <cell r="B75" t="str">
            <v>DEAPCAP</v>
          </cell>
          <cell r="C75">
            <v>5.05</v>
          </cell>
          <cell r="F75">
            <v>4.7</v>
          </cell>
          <cell r="I75">
            <v>5310257</v>
          </cell>
          <cell r="J75">
            <v>25139912.829999998</v>
          </cell>
        </row>
        <row r="76">
          <cell r="B76" t="str">
            <v>ELLAHLAKES</v>
          </cell>
          <cell r="C76">
            <v>10.8</v>
          </cell>
          <cell r="F76">
            <v>10.4</v>
          </cell>
          <cell r="I76">
            <v>12026857</v>
          </cell>
          <cell r="J76">
            <v>127217341.2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684</v>
          </cell>
          <cell r="J77">
            <v>26307</v>
          </cell>
        </row>
        <row r="78">
          <cell r="B78" t="str">
            <v>ETERNA</v>
          </cell>
          <cell r="C78">
            <v>34.200000000000003</v>
          </cell>
          <cell r="F78">
            <v>34.200000000000003</v>
          </cell>
          <cell r="I78">
            <v>1431927</v>
          </cell>
          <cell r="J78">
            <v>47294230.600000001</v>
          </cell>
        </row>
        <row r="79">
          <cell r="B79" t="str">
            <v>ETI</v>
          </cell>
          <cell r="C79">
            <v>61.2</v>
          </cell>
          <cell r="F79">
            <v>67.3</v>
          </cell>
          <cell r="I79">
            <v>9931846</v>
          </cell>
          <cell r="J79">
            <v>668179534.39999998</v>
          </cell>
        </row>
        <row r="80">
          <cell r="B80" t="str">
            <v>ETRANZACT</v>
          </cell>
          <cell r="C80">
            <v>20.5</v>
          </cell>
          <cell r="F80">
            <v>18.600000000000001</v>
          </cell>
          <cell r="I80">
            <v>596099</v>
          </cell>
          <cell r="J80">
            <v>11157558.300000001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7289</v>
          </cell>
          <cell r="J81">
            <v>1115217</v>
          </cell>
        </row>
        <row r="82">
          <cell r="B82" t="str">
            <v>FCMB</v>
          </cell>
          <cell r="C82">
            <v>11.75</v>
          </cell>
          <cell r="F82">
            <v>12.05</v>
          </cell>
          <cell r="I82">
            <v>25765319</v>
          </cell>
          <cell r="J82">
            <v>314421060.69999999</v>
          </cell>
        </row>
        <row r="83">
          <cell r="B83" t="str">
            <v>FIDELITYBK</v>
          </cell>
          <cell r="C83">
            <v>19.75</v>
          </cell>
          <cell r="F83">
            <v>20.05</v>
          </cell>
          <cell r="I83">
            <v>37937754</v>
          </cell>
          <cell r="J83">
            <v>761380837</v>
          </cell>
        </row>
        <row r="84">
          <cell r="B84" t="str">
            <v>FIDSON</v>
          </cell>
          <cell r="C84">
            <v>98.5</v>
          </cell>
          <cell r="F84">
            <v>100</v>
          </cell>
          <cell r="I84">
            <v>535782</v>
          </cell>
          <cell r="J84">
            <v>54188675.149999999</v>
          </cell>
        </row>
        <row r="85">
          <cell r="B85" t="str">
            <v>FIRSTHOLDCO</v>
          </cell>
          <cell r="C85">
            <v>58.45</v>
          </cell>
          <cell r="F85">
            <v>64</v>
          </cell>
          <cell r="I85">
            <v>31463836</v>
          </cell>
          <cell r="J85">
            <v>1984972055.000001</v>
          </cell>
        </row>
        <row r="86">
          <cell r="B86" t="str">
            <v>FTGINSURE</v>
          </cell>
          <cell r="C86">
            <v>1.35</v>
          </cell>
          <cell r="F86">
            <v>1.36</v>
          </cell>
          <cell r="I86">
            <v>24532552</v>
          </cell>
          <cell r="J86">
            <v>36114262.270000003</v>
          </cell>
        </row>
        <row r="87">
          <cell r="B87" t="str">
            <v>FTNCOCOA</v>
          </cell>
          <cell r="C87">
            <v>5.5</v>
          </cell>
          <cell r="F87">
            <v>5.5</v>
          </cell>
          <cell r="I87">
            <v>849519</v>
          </cell>
          <cell r="J87">
            <v>4688821.92</v>
          </cell>
        </row>
        <row r="88">
          <cell r="B88" t="str">
            <v>GEREGU</v>
          </cell>
          <cell r="C88">
            <v>1132.5</v>
          </cell>
          <cell r="F88">
            <v>1132.5</v>
          </cell>
          <cell r="I88">
            <v>2576</v>
          </cell>
          <cell r="J88">
            <v>2625716.7999999998</v>
          </cell>
        </row>
        <row r="89">
          <cell r="B89" t="str">
            <v>GTCO</v>
          </cell>
          <cell r="C89">
            <v>128</v>
          </cell>
          <cell r="F89">
            <v>128.5</v>
          </cell>
          <cell r="I89">
            <v>26111046</v>
          </cell>
          <cell r="J89">
            <v>3354477840.1000028</v>
          </cell>
        </row>
        <row r="90">
          <cell r="B90" t="str">
            <v>GUINEAINS</v>
          </cell>
          <cell r="C90">
            <v>1.21</v>
          </cell>
          <cell r="F90">
            <v>1.25</v>
          </cell>
          <cell r="I90">
            <v>5861795</v>
          </cell>
          <cell r="J90">
            <v>7229787.0800000001</v>
          </cell>
        </row>
        <row r="91">
          <cell r="B91" t="str">
            <v>GUINNESS</v>
          </cell>
          <cell r="C91">
            <v>499</v>
          </cell>
          <cell r="F91">
            <v>499</v>
          </cell>
          <cell r="I91">
            <v>43463</v>
          </cell>
          <cell r="J91">
            <v>19793691.100000001</v>
          </cell>
        </row>
        <row r="92">
          <cell r="B92" t="str">
            <v>HMCALL</v>
          </cell>
          <cell r="C92">
            <v>3.85</v>
          </cell>
          <cell r="F92">
            <v>3.85</v>
          </cell>
          <cell r="I92">
            <v>397445</v>
          </cell>
          <cell r="J92">
            <v>1525391.85</v>
          </cell>
        </row>
        <row r="93">
          <cell r="B93" t="str">
            <v>HONYFLOUR</v>
          </cell>
          <cell r="C93">
            <v>21</v>
          </cell>
          <cell r="F93">
            <v>19</v>
          </cell>
          <cell r="I93">
            <v>2783577</v>
          </cell>
          <cell r="J93">
            <v>53714922.149999999</v>
          </cell>
        </row>
        <row r="94">
          <cell r="B94" t="str">
            <v>IKEJAHOTEL</v>
          </cell>
          <cell r="C94">
            <v>33.4</v>
          </cell>
          <cell r="F94">
            <v>33.4</v>
          </cell>
          <cell r="I94">
            <v>300517</v>
          </cell>
          <cell r="J94">
            <v>10422621.75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24825</v>
          </cell>
          <cell r="J95">
            <v>847723.3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125855</v>
          </cell>
          <cell r="J96">
            <v>2630369.5</v>
          </cell>
        </row>
        <row r="97">
          <cell r="B97" t="str">
            <v>INTBREW</v>
          </cell>
          <cell r="C97">
            <v>14.5</v>
          </cell>
          <cell r="F97">
            <v>14.5</v>
          </cell>
          <cell r="I97">
            <v>1198889</v>
          </cell>
          <cell r="J97">
            <v>17186380.5</v>
          </cell>
        </row>
        <row r="98">
          <cell r="B98" t="str">
            <v>INTENEGINS</v>
          </cell>
          <cell r="C98">
            <v>3.03</v>
          </cell>
          <cell r="F98">
            <v>3.06</v>
          </cell>
          <cell r="I98">
            <v>891481</v>
          </cell>
          <cell r="J98">
            <v>2741772.36</v>
          </cell>
        </row>
        <row r="99">
          <cell r="B99" t="str">
            <v>JAIZBANK</v>
          </cell>
          <cell r="C99">
            <v>9.23</v>
          </cell>
          <cell r="F99">
            <v>9.6199999999999992</v>
          </cell>
          <cell r="I99">
            <v>26441250</v>
          </cell>
          <cell r="J99">
            <v>246437845.43000001</v>
          </cell>
        </row>
        <row r="100">
          <cell r="B100" t="str">
            <v>JAPAULGOLD</v>
          </cell>
          <cell r="C100">
            <v>3.29</v>
          </cell>
          <cell r="F100">
            <v>3.25</v>
          </cell>
          <cell r="I100">
            <v>44440791</v>
          </cell>
          <cell r="J100">
            <v>146366780.36000001</v>
          </cell>
        </row>
        <row r="101">
          <cell r="B101" t="str">
            <v>JBERGER</v>
          </cell>
          <cell r="C101">
            <v>299</v>
          </cell>
          <cell r="F101">
            <v>288</v>
          </cell>
          <cell r="I101">
            <v>474661</v>
          </cell>
          <cell r="J101">
            <v>131120962.8</v>
          </cell>
        </row>
        <row r="102">
          <cell r="B102" t="str">
            <v>JOHNHOLT</v>
          </cell>
          <cell r="C102">
            <v>14</v>
          </cell>
          <cell r="F102">
            <v>14</v>
          </cell>
          <cell r="I102">
            <v>424233</v>
          </cell>
          <cell r="J102">
            <v>5545141.9000000004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1310</v>
          </cell>
          <cell r="J103">
            <v>8567.4</v>
          </cell>
        </row>
        <row r="104">
          <cell r="B104" t="str">
            <v>LASACO</v>
          </cell>
          <cell r="C104">
            <v>2</v>
          </cell>
          <cell r="F104">
            <v>2</v>
          </cell>
          <cell r="I104">
            <v>31165037</v>
          </cell>
          <cell r="J104">
            <v>63081588.140000001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237832</v>
          </cell>
          <cell r="J105">
            <v>2039263.9</v>
          </cell>
        </row>
        <row r="106">
          <cell r="B106" t="str">
            <v>LEGENDINT</v>
          </cell>
          <cell r="C106">
            <v>6.25</v>
          </cell>
          <cell r="F106">
            <v>6.25</v>
          </cell>
          <cell r="I106">
            <v>586062</v>
          </cell>
          <cell r="J106">
            <v>3672364.21</v>
          </cell>
        </row>
        <row r="107">
          <cell r="B107" t="str">
            <v>LINKASSURE</v>
          </cell>
          <cell r="C107">
            <v>1.52</v>
          </cell>
          <cell r="F107">
            <v>1.5</v>
          </cell>
          <cell r="I107">
            <v>30659972</v>
          </cell>
          <cell r="J107">
            <v>47087959.289999999</v>
          </cell>
        </row>
        <row r="108">
          <cell r="B108" t="str">
            <v>LIVESTOCK</v>
          </cell>
          <cell r="C108">
            <v>7.2</v>
          </cell>
          <cell r="F108">
            <v>7.15</v>
          </cell>
          <cell r="I108">
            <v>1196970</v>
          </cell>
          <cell r="J108">
            <v>8608409.25</v>
          </cell>
        </row>
        <row r="109">
          <cell r="B109" t="str">
            <v>LIVINGTRUST</v>
          </cell>
          <cell r="C109">
            <v>4.32</v>
          </cell>
          <cell r="F109">
            <v>4.0999999999999996</v>
          </cell>
          <cell r="I109">
            <v>1007228</v>
          </cell>
          <cell r="J109">
            <v>4032831.03</v>
          </cell>
        </row>
        <row r="110">
          <cell r="B110" t="str">
            <v>MANSARD</v>
          </cell>
          <cell r="C110">
            <v>15.1</v>
          </cell>
          <cell r="F110">
            <v>14.59</v>
          </cell>
          <cell r="I110">
            <v>3303476</v>
          </cell>
          <cell r="J110">
            <v>48108859.640000001</v>
          </cell>
        </row>
        <row r="111">
          <cell r="B111" t="str">
            <v>MAYBAKER</v>
          </cell>
          <cell r="C111">
            <v>36</v>
          </cell>
          <cell r="F111">
            <v>36</v>
          </cell>
          <cell r="I111">
            <v>3059069</v>
          </cell>
          <cell r="J111">
            <v>111433846.8</v>
          </cell>
        </row>
        <row r="112">
          <cell r="B112" t="str">
            <v>MBENEFIT</v>
          </cell>
          <cell r="C112">
            <v>4.01</v>
          </cell>
          <cell r="F112">
            <v>4</v>
          </cell>
          <cell r="I112">
            <v>12946449</v>
          </cell>
          <cell r="J112">
            <v>51520036.700000003</v>
          </cell>
        </row>
        <row r="113">
          <cell r="B113" t="str">
            <v>MCNICHOLS</v>
          </cell>
          <cell r="C113">
            <v>6.31</v>
          </cell>
          <cell r="F113">
            <v>6.9</v>
          </cell>
          <cell r="I113">
            <v>1465841</v>
          </cell>
          <cell r="J113">
            <v>9627707.4299999997</v>
          </cell>
        </row>
        <row r="114">
          <cell r="B114" t="str">
            <v>MECURE</v>
          </cell>
          <cell r="C114">
            <v>67.3</v>
          </cell>
          <cell r="F114">
            <v>60.6</v>
          </cell>
          <cell r="I114">
            <v>2477226</v>
          </cell>
          <cell r="J114">
            <v>152446218.34999999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42385</v>
          </cell>
          <cell r="J115">
            <v>722974.5</v>
          </cell>
        </row>
        <row r="116">
          <cell r="B116" t="str">
            <v>MORISON</v>
          </cell>
          <cell r="C116">
            <v>11.79</v>
          </cell>
          <cell r="F116">
            <v>11.79</v>
          </cell>
          <cell r="I116">
            <v>30198</v>
          </cell>
          <cell r="J116">
            <v>321636.15000000002</v>
          </cell>
        </row>
        <row r="117">
          <cell r="B117" t="str">
            <v>MTNN</v>
          </cell>
          <cell r="C117">
            <v>755</v>
          </cell>
          <cell r="F117">
            <v>825</v>
          </cell>
          <cell r="I117">
            <v>3376543</v>
          </cell>
          <cell r="J117">
            <v>2761829267.499999</v>
          </cell>
        </row>
        <row r="118">
          <cell r="B118" t="str">
            <v>MULTIVERSE</v>
          </cell>
          <cell r="C118">
            <v>22</v>
          </cell>
          <cell r="F118">
            <v>23.8</v>
          </cell>
          <cell r="I118">
            <v>437419</v>
          </cell>
          <cell r="J118">
            <v>9787891.1999999993</v>
          </cell>
        </row>
        <row r="119">
          <cell r="B119" t="str">
            <v>NAHCO</v>
          </cell>
          <cell r="C119">
            <v>200</v>
          </cell>
          <cell r="F119">
            <v>220</v>
          </cell>
          <cell r="I119">
            <v>2253783</v>
          </cell>
          <cell r="J119">
            <v>494270740.44999999</v>
          </cell>
        </row>
        <row r="120">
          <cell r="B120" t="str">
            <v>NASCON</v>
          </cell>
          <cell r="C120">
            <v>156</v>
          </cell>
          <cell r="F120">
            <v>156</v>
          </cell>
          <cell r="I120">
            <v>660647</v>
          </cell>
          <cell r="J120">
            <v>102882359.8</v>
          </cell>
        </row>
        <row r="121">
          <cell r="B121" t="str">
            <v>NB</v>
          </cell>
          <cell r="C121">
            <v>73.5</v>
          </cell>
          <cell r="F121">
            <v>73</v>
          </cell>
          <cell r="I121">
            <v>6102186</v>
          </cell>
          <cell r="J121">
            <v>447287787.14999998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8389</v>
          </cell>
          <cell r="J122">
            <v>1507581.9</v>
          </cell>
        </row>
        <row r="123">
          <cell r="B123" t="str">
            <v>NEIMETH</v>
          </cell>
          <cell r="C123">
            <v>9.5</v>
          </cell>
          <cell r="F123">
            <v>9.5</v>
          </cell>
          <cell r="I123">
            <v>2142870</v>
          </cell>
          <cell r="J123">
            <v>20289958.050000001</v>
          </cell>
        </row>
        <row r="124">
          <cell r="B124" t="str">
            <v>NEM</v>
          </cell>
          <cell r="C124">
            <v>31.2</v>
          </cell>
          <cell r="F124">
            <v>31</v>
          </cell>
          <cell r="I124">
            <v>1575076</v>
          </cell>
          <cell r="J124">
            <v>47082074.649999999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166494</v>
          </cell>
          <cell r="J125">
            <v>515666737.39999998</v>
          </cell>
        </row>
        <row r="126">
          <cell r="B126" t="str">
            <v>NGXGROUP</v>
          </cell>
          <cell r="C126">
            <v>167</v>
          </cell>
          <cell r="F126">
            <v>170</v>
          </cell>
          <cell r="I126">
            <v>3448951</v>
          </cell>
          <cell r="J126">
            <v>570909292.20000005</v>
          </cell>
        </row>
        <row r="127">
          <cell r="B127" t="str">
            <v>NIDF</v>
          </cell>
          <cell r="C127">
            <v>127</v>
          </cell>
          <cell r="F127">
            <v>127</v>
          </cell>
          <cell r="I127">
            <v>321982</v>
          </cell>
          <cell r="J127">
            <v>41671922.5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3215</v>
          </cell>
          <cell r="J128">
            <v>229872.5</v>
          </cell>
        </row>
        <row r="129">
          <cell r="B129" t="str">
            <v>NPFMCRFBK</v>
          </cell>
          <cell r="C129">
            <v>5.74</v>
          </cell>
          <cell r="F129">
            <v>5.8</v>
          </cell>
          <cell r="I129">
            <v>2859626</v>
          </cell>
          <cell r="J129">
            <v>16114349.640000001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25693</v>
          </cell>
          <cell r="J130">
            <v>2621029.7999999998</v>
          </cell>
        </row>
        <row r="131">
          <cell r="B131" t="str">
            <v>NSLTECH</v>
          </cell>
          <cell r="C131">
            <v>0.97</v>
          </cell>
          <cell r="F131">
            <v>1.01</v>
          </cell>
          <cell r="I131">
            <v>31128787</v>
          </cell>
          <cell r="J131">
            <v>30101546.66</v>
          </cell>
        </row>
        <row r="132">
          <cell r="B132" t="str">
            <v>OANDO</v>
          </cell>
          <cell r="C132">
            <v>46.5</v>
          </cell>
          <cell r="F132">
            <v>48.2</v>
          </cell>
          <cell r="I132">
            <v>5299428</v>
          </cell>
          <cell r="J132">
            <v>254534508.65000001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254357</v>
          </cell>
          <cell r="J133">
            <v>406590287.30000001</v>
          </cell>
        </row>
        <row r="134">
          <cell r="B134" t="str">
            <v>OMATEK</v>
          </cell>
          <cell r="C134">
            <v>2.14</v>
          </cell>
          <cell r="F134">
            <v>2.14</v>
          </cell>
          <cell r="I134">
            <v>3963432</v>
          </cell>
          <cell r="J134">
            <v>8189644.7199999997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30826</v>
          </cell>
          <cell r="J135">
            <v>1040377.5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160342</v>
          </cell>
          <cell r="J136">
            <v>328461313.69999999</v>
          </cell>
        </row>
        <row r="137">
          <cell r="B137" t="str">
            <v>PRESTIGE</v>
          </cell>
          <cell r="C137">
            <v>1.39</v>
          </cell>
          <cell r="F137">
            <v>1.41</v>
          </cell>
          <cell r="I137">
            <v>7193824</v>
          </cell>
          <cell r="J137">
            <v>10192132.58</v>
          </cell>
        </row>
        <row r="138">
          <cell r="B138" t="str">
            <v>PZ</v>
          </cell>
          <cell r="C138">
            <v>76.3</v>
          </cell>
          <cell r="F138">
            <v>77.599999999999994</v>
          </cell>
          <cell r="I138">
            <v>1512739</v>
          </cell>
          <cell r="J138">
            <v>117691692.40000001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24037</v>
          </cell>
          <cell r="J139">
            <v>609337.94999999995</v>
          </cell>
        </row>
        <row r="140">
          <cell r="B140" t="str">
            <v>REGALINS</v>
          </cell>
          <cell r="C140">
            <v>1.01</v>
          </cell>
          <cell r="F140">
            <v>1.0900000000000001</v>
          </cell>
          <cell r="I140">
            <v>8139339</v>
          </cell>
          <cell r="J140">
            <v>8357795.1900000004</v>
          </cell>
        </row>
        <row r="141">
          <cell r="B141" t="str">
            <v>ROYALEX</v>
          </cell>
          <cell r="C141">
            <v>1.7</v>
          </cell>
          <cell r="F141">
            <v>1.85</v>
          </cell>
          <cell r="I141">
            <v>5461443</v>
          </cell>
          <cell r="J141">
            <v>9465485.4000000004</v>
          </cell>
        </row>
        <row r="142">
          <cell r="B142" t="str">
            <v>RTBRISCOE</v>
          </cell>
          <cell r="C142">
            <v>9.01</v>
          </cell>
          <cell r="F142">
            <v>8.9</v>
          </cell>
          <cell r="I142">
            <v>572697</v>
          </cell>
          <cell r="J142">
            <v>5141861.18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56345</v>
          </cell>
          <cell r="J143">
            <v>1171387.8500000001</v>
          </cell>
        </row>
        <row r="144">
          <cell r="B144" t="str">
            <v>SEPLAT</v>
          </cell>
          <cell r="C144">
            <v>10450</v>
          </cell>
          <cell r="F144">
            <v>10450</v>
          </cell>
          <cell r="I144">
            <v>366175</v>
          </cell>
          <cell r="J144">
            <v>3950321145.6000009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4128</v>
          </cell>
          <cell r="J145">
            <v>1874699.1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291272</v>
          </cell>
          <cell r="J146">
            <v>37622325.600000001</v>
          </cell>
        </row>
        <row r="147">
          <cell r="B147" t="str">
            <v>SOVRENINS</v>
          </cell>
          <cell r="C147">
            <v>2.1</v>
          </cell>
          <cell r="F147">
            <v>2.17</v>
          </cell>
          <cell r="I147">
            <v>7622443</v>
          </cell>
          <cell r="J147">
            <v>16012887.82</v>
          </cell>
        </row>
        <row r="148">
          <cell r="B148" t="str">
            <v>STANBIC</v>
          </cell>
          <cell r="C148">
            <v>182.55</v>
          </cell>
          <cell r="F148">
            <v>188.55</v>
          </cell>
          <cell r="I148">
            <v>1125951</v>
          </cell>
          <cell r="J148">
            <v>214015357.44999999</v>
          </cell>
        </row>
        <row r="149">
          <cell r="B149" t="str">
            <v>STERLINGNG</v>
          </cell>
          <cell r="C149">
            <v>8</v>
          </cell>
          <cell r="F149">
            <v>7.85</v>
          </cell>
          <cell r="I149">
            <v>383846246</v>
          </cell>
          <cell r="J149">
            <v>3067943095.6999989</v>
          </cell>
        </row>
        <row r="150">
          <cell r="B150" t="str">
            <v>SUNUASSUR</v>
          </cell>
          <cell r="C150">
            <v>4.5999999999999996</v>
          </cell>
          <cell r="F150">
            <v>4.4800000000000004</v>
          </cell>
          <cell r="I150">
            <v>2190233</v>
          </cell>
          <cell r="J150">
            <v>9229989.5500000007</v>
          </cell>
        </row>
        <row r="151">
          <cell r="B151" t="str">
            <v>TANTALIZER</v>
          </cell>
          <cell r="C151">
            <v>3.92</v>
          </cell>
          <cell r="F151">
            <v>3.97</v>
          </cell>
          <cell r="I151">
            <v>6771133</v>
          </cell>
          <cell r="J151">
            <v>26736542.25</v>
          </cell>
        </row>
        <row r="152">
          <cell r="B152" t="str">
            <v>TIP</v>
          </cell>
          <cell r="C152">
            <v>19.899999999999999</v>
          </cell>
          <cell r="F152">
            <v>19.899999999999999</v>
          </cell>
          <cell r="I152">
            <v>3376350</v>
          </cell>
          <cell r="J152">
            <v>67828757.400000006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15446</v>
          </cell>
          <cell r="J153">
            <v>8896896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37893</v>
          </cell>
          <cell r="J154">
            <v>7304423.7999999998</v>
          </cell>
        </row>
        <row r="155">
          <cell r="B155" t="str">
            <v>TRANSCORP</v>
          </cell>
          <cell r="C155">
            <v>49.5</v>
          </cell>
          <cell r="F155">
            <v>48.2</v>
          </cell>
          <cell r="I155">
            <v>3522860</v>
          </cell>
          <cell r="J155">
            <v>166705260.84999999</v>
          </cell>
        </row>
        <row r="156">
          <cell r="B156" t="str">
            <v>TRANSEXPR</v>
          </cell>
          <cell r="C156">
            <v>5.5</v>
          </cell>
          <cell r="F156">
            <v>6.05</v>
          </cell>
          <cell r="I156">
            <v>113540</v>
          </cell>
          <cell r="J156">
            <v>686917</v>
          </cell>
        </row>
        <row r="157">
          <cell r="B157" t="str">
            <v>TRANSPOWER</v>
          </cell>
          <cell r="C157">
            <v>302.89999999999998</v>
          </cell>
          <cell r="F157">
            <v>302.89999999999998</v>
          </cell>
          <cell r="I157">
            <v>11568</v>
          </cell>
          <cell r="J157">
            <v>3154593.6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90276</v>
          </cell>
          <cell r="J158">
            <v>349934.22</v>
          </cell>
        </row>
        <row r="159">
          <cell r="B159" t="str">
            <v>UACN</v>
          </cell>
          <cell r="C159">
            <v>100</v>
          </cell>
          <cell r="F159">
            <v>100</v>
          </cell>
          <cell r="I159">
            <v>985900</v>
          </cell>
          <cell r="J159">
            <v>99739234.799999997</v>
          </cell>
        </row>
        <row r="160">
          <cell r="B160" t="str">
            <v>UBA</v>
          </cell>
          <cell r="C160">
            <v>46</v>
          </cell>
          <cell r="F160">
            <v>48</v>
          </cell>
          <cell r="I160">
            <v>54585710</v>
          </cell>
          <cell r="J160">
            <v>2625540585.2999992</v>
          </cell>
        </row>
        <row r="161">
          <cell r="B161" t="str">
            <v>UCAP</v>
          </cell>
          <cell r="C161">
            <v>16.149999999999999</v>
          </cell>
          <cell r="F161">
            <v>16.399999999999999</v>
          </cell>
          <cell r="I161">
            <v>10305617</v>
          </cell>
          <cell r="J161">
            <v>167742602.44999999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76891</v>
          </cell>
          <cell r="J162">
            <v>5496099.7999999998</v>
          </cell>
        </row>
        <row r="163">
          <cell r="B163" t="str">
            <v>UNILEVER</v>
          </cell>
          <cell r="C163">
            <v>103.3</v>
          </cell>
          <cell r="F163">
            <v>103.3</v>
          </cell>
          <cell r="I163">
            <v>590346</v>
          </cell>
          <cell r="J163">
            <v>62735799.100000001</v>
          </cell>
        </row>
        <row r="164">
          <cell r="B164" t="str">
            <v>UNIONDICON</v>
          </cell>
          <cell r="C164">
            <v>16.5</v>
          </cell>
          <cell r="F164">
            <v>16.5</v>
          </cell>
          <cell r="I164">
            <v>232022</v>
          </cell>
          <cell r="J164">
            <v>3660928.35</v>
          </cell>
        </row>
        <row r="165">
          <cell r="B165" t="str">
            <v>UNIVINSURE</v>
          </cell>
          <cell r="C165">
            <v>1.21</v>
          </cell>
          <cell r="F165">
            <v>1.22</v>
          </cell>
          <cell r="I165">
            <v>9454432</v>
          </cell>
          <cell r="J165">
            <v>11514777.1</v>
          </cell>
        </row>
        <row r="166">
          <cell r="B166" t="str">
            <v>UPDC</v>
          </cell>
          <cell r="C166">
            <v>4.9000000000000004</v>
          </cell>
          <cell r="F166">
            <v>4.5</v>
          </cell>
          <cell r="I166">
            <v>3797402</v>
          </cell>
          <cell r="J166">
            <v>17608357.550000001</v>
          </cell>
        </row>
        <row r="167">
          <cell r="B167" t="str">
            <v>UPDCREIT</v>
          </cell>
          <cell r="C167">
            <v>7.95</v>
          </cell>
          <cell r="F167">
            <v>8</v>
          </cell>
          <cell r="I167">
            <v>2366129</v>
          </cell>
          <cell r="J167">
            <v>18825613.949999999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213489</v>
          </cell>
          <cell r="J168">
            <v>1165964.6499999999</v>
          </cell>
        </row>
        <row r="169">
          <cell r="B169" t="str">
            <v>VERITASKAP</v>
          </cell>
          <cell r="C169">
            <v>1.89</v>
          </cell>
          <cell r="F169">
            <v>1.93</v>
          </cell>
          <cell r="I169">
            <v>17653069</v>
          </cell>
          <cell r="J169">
            <v>33942336</v>
          </cell>
        </row>
        <row r="170">
          <cell r="B170" t="str">
            <v>VFDGROUP</v>
          </cell>
          <cell r="C170">
            <v>11</v>
          </cell>
          <cell r="F170">
            <v>10.5</v>
          </cell>
          <cell r="I170">
            <v>5803059</v>
          </cell>
          <cell r="J170">
            <v>59807556.899999999</v>
          </cell>
        </row>
        <row r="171">
          <cell r="B171" t="str">
            <v>VITAFOAM</v>
          </cell>
          <cell r="C171">
            <v>119.9</v>
          </cell>
          <cell r="F171">
            <v>121</v>
          </cell>
          <cell r="I171">
            <v>1251632</v>
          </cell>
          <cell r="J171">
            <v>150421465.75</v>
          </cell>
        </row>
        <row r="172">
          <cell r="B172" t="str">
            <v>WAPCO</v>
          </cell>
          <cell r="C172">
            <v>243</v>
          </cell>
          <cell r="F172">
            <v>243</v>
          </cell>
          <cell r="I172">
            <v>7374720</v>
          </cell>
          <cell r="J172">
            <v>1785215222.8</v>
          </cell>
        </row>
        <row r="173">
          <cell r="B173" t="str">
            <v>WAPIC</v>
          </cell>
          <cell r="C173">
            <v>2.6</v>
          </cell>
          <cell r="F173">
            <v>2.5</v>
          </cell>
          <cell r="I173">
            <v>17505673</v>
          </cell>
          <cell r="J173">
            <v>44277653.619999997</v>
          </cell>
        </row>
        <row r="174">
          <cell r="B174" t="str">
            <v>WEMABANK</v>
          </cell>
          <cell r="C174">
            <v>27.55</v>
          </cell>
          <cell r="F174">
            <v>27.15</v>
          </cell>
          <cell r="I174">
            <v>36116644</v>
          </cell>
          <cell r="J174">
            <v>999419473.75</v>
          </cell>
        </row>
        <row r="175">
          <cell r="B175" t="str">
            <v>ZENITHBANK</v>
          </cell>
          <cell r="C175">
            <v>124</v>
          </cell>
          <cell r="F175">
            <v>126</v>
          </cell>
          <cell r="I175">
            <v>70758538</v>
          </cell>
          <cell r="J175">
            <v>8841114490.9000034</v>
          </cell>
        </row>
        <row r="176">
          <cell r="B176" t="str">
            <v>ZICHIS</v>
          </cell>
          <cell r="C176">
            <v>12.78</v>
          </cell>
          <cell r="F176">
            <v>12.41</v>
          </cell>
          <cell r="I176">
            <v>3620231</v>
          </cell>
          <cell r="J176">
            <v>45146284.450000003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B85A1-D011-45A3-A7C2-0F619ACC9D1F}">
  <dimension ref="A1:AU209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8.1</v>
      </c>
      <c r="E9" s="41">
        <v>8.1</v>
      </c>
      <c r="F9" s="42">
        <v>8.1</v>
      </c>
      <c r="G9" s="43">
        <v>-0.84999999999999964</v>
      </c>
      <c r="H9" s="43">
        <v>-9.4972067039106118</v>
      </c>
      <c r="I9" s="44">
        <v>435157</v>
      </c>
      <c r="J9" s="45">
        <v>3539593</v>
      </c>
      <c r="K9" s="46">
        <v>0.26562499999999978</v>
      </c>
      <c r="L9" s="47"/>
      <c r="N9" s="48" t="s">
        <v>105</v>
      </c>
      <c r="O9" s="49">
        <v>220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-9.4972067039106114E-2</v>
      </c>
      <c r="X9" s="52">
        <f>IF(ISTEXT(B9),K9,"")</f>
        <v>0.26562499999999978</v>
      </c>
      <c r="Y9" s="53">
        <f t="shared" ref="Y9:Y72" si="2">IF(ISTEXT(B9),I9,"")</f>
        <v>435157</v>
      </c>
      <c r="Z9" s="53">
        <f t="shared" ref="Z9:Z72" si="3">IF(ISTEXT(B9),J9,"")</f>
        <v>3539593</v>
      </c>
      <c r="AA9" s="8">
        <v>1</v>
      </c>
      <c r="AB9" s="54" t="str" cm="1">
        <f t="array" ref="AB9">IF($AC9="","",INDEX($V$9:$V$170,SMALL(IF($W$9:$W$170=$AC9,ROW($V$9:$V$170)-ROW($V$9)+1),COUNTIFS($AC$9:AC9,AC9))))</f>
        <v>MECURE</v>
      </c>
      <c r="AC9" s="55">
        <f>IF(ROWS($AC$9:AC9)&lt;=$AC$5,SMALL($W$9:$W$170,ROWS($AC$9:AC9)),"")</f>
        <v>-9.9554234769687888E-2</v>
      </c>
      <c r="AD9" s="56" t="str">
        <f t="shared" ref="AD9:AD18" si="4">INDEX($V$9:$Z$170,MATCH(AE9,$W$9:$W$170,0)+0,1)</f>
        <v>MECURE</v>
      </c>
      <c r="AE9" s="57">
        <f>_xlfn.MINIFS($W$9:$W$170,$W$9:$W$170,"&lt;&gt;0")</f>
        <v>-9.9554234769687888E-2</v>
      </c>
      <c r="AF9" s="57"/>
      <c r="AG9" s="54" t="str" cm="1">
        <f t="array" ref="AG9">IF($AH9="","",INDEX($V$9:$V$170,SMALL(IF($W$9:$W$170=$AH9,ROW($V$9:$V$170)-ROW($V$9)+1),COUNTIFS($AH$9:AH9,AH9))))</f>
        <v>NAHCO</v>
      </c>
      <c r="AH9" s="55">
        <f>IF(ROWS($AH$9:AH9)&lt;=$AH$5,LARGE($W$9:$W$170,ROWS($AH$9:AH9)),"")</f>
        <v>0.1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5.8563535911602207</v>
      </c>
      <c r="AP9" s="56" t="str">
        <f t="shared" ref="AP9:AP18" si="8">INDEX($V$9:$Z$170,MATCH(AQ9,$Y$9:$Y$170,0)+0,1)</f>
        <v>STERLINGNG</v>
      </c>
      <c r="AQ9" s="58">
        <f t="shared" ref="AQ9:AQ18" si="9">LARGE($Y$9:$Y$170,AA9)</f>
        <v>383846246</v>
      </c>
      <c r="AR9" s="58"/>
      <c r="AS9" s="56" t="str">
        <f t="shared" ref="AS9:AS18" si="10">INDEX($V$9:$Z$170,MATCH(AT9,$Z$9:$Z$170,0)+0,1)</f>
        <v>ARADEL</v>
      </c>
      <c r="AT9" s="59">
        <f t="shared" ref="AT9:AT18" si="11">LARGE($Z$9:$Z$170,AA9)</f>
        <v>9751903324.2999897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905150</v>
      </c>
      <c r="J10" s="62">
        <v>5305997.3600000003</v>
      </c>
      <c r="K10" s="46">
        <v>0.52195121951219536</v>
      </c>
      <c r="L10" s="47"/>
      <c r="N10" s="48" t="s">
        <v>142</v>
      </c>
      <c r="O10" s="49">
        <v>6.05</v>
      </c>
      <c r="P10" s="50" t="s">
        <v>163</v>
      </c>
      <c r="T10" s="51">
        <f t="shared" si="0"/>
        <v>9.9999999999999964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905150</v>
      </c>
      <c r="Z10" s="53">
        <f t="shared" si="3"/>
        <v>5305997.3600000003</v>
      </c>
      <c r="AA10" s="8">
        <v>2</v>
      </c>
      <c r="AB10" s="54" t="str" cm="1">
        <f t="array" ref="AB10">IF($AC10="","",INDEX($V$9:$V$170,SMALL(IF($W$9:$W$170=$AC10,ROW($V$9:$V$170)-ROW($V$9)+1),COUNTIFS($AC$9:AC10,AC10))))</f>
        <v>HONYFLOUR</v>
      </c>
      <c r="AC10" s="55">
        <f>IF(ROWS($AC$9:AC10)&lt;=$AC$5,SMALL($W$9:$W$170,ROWS($AC$9:AC10)),"")</f>
        <v>-9.5238095238095233E-2</v>
      </c>
      <c r="AD10" s="56" t="str">
        <f t="shared" si="4"/>
        <v>HONYFLOUR</v>
      </c>
      <c r="AE10" s="57">
        <f t="shared" ref="AE10:AE18" si="14">SMALL($W$9:$W$170,AA10)</f>
        <v>-9.5238095238095233E-2</v>
      </c>
      <c r="AF10" s="57"/>
      <c r="AG10" s="54" t="str" cm="1">
        <f t="array" ref="AG10">IF($AH10="","",INDEX($V$9:$V$170,SMALL(IF($W$9:$W$170=$AH10,ROW($V$9:$V$170)-ROW($V$9)+1),COUNTIFS($AH$9:AH10,AH10))))</f>
        <v>TRANSEXPR</v>
      </c>
      <c r="AH10" s="55">
        <f>IF(ROWS($AH$9:AH10)&lt;=$AH$5,LARGE($W$9:$W$170,ROWS($AH$9:AH10)),"")</f>
        <v>9.9999999999999964E-2</v>
      </c>
      <c r="AJ10" s="56" t="str">
        <f t="shared" si="5"/>
        <v>SOVRENINS</v>
      </c>
      <c r="AK10" s="57">
        <f t="shared" ref="AK10:AK18" si="15">SMALL($X$9:$X$170,AA10)</f>
        <v>-0.43193717277486909</v>
      </c>
      <c r="AM10" s="56" t="str">
        <f t="shared" si="6"/>
        <v>FTGINSURE</v>
      </c>
      <c r="AN10" s="57">
        <f t="shared" si="7"/>
        <v>5.8</v>
      </c>
      <c r="AP10" s="56" t="str">
        <f t="shared" si="8"/>
        <v>ACCESSCORP</v>
      </c>
      <c r="AQ10" s="58">
        <f t="shared" si="9"/>
        <v>90258808</v>
      </c>
      <c r="AR10" s="58"/>
      <c r="AS10" s="56" t="str">
        <f t="shared" si="10"/>
        <v>ZENITHBANK</v>
      </c>
      <c r="AT10" s="59">
        <f t="shared" si="11"/>
        <v>8841114490.9000034</v>
      </c>
    </row>
    <row r="11" spans="2:46" x14ac:dyDescent="0.3">
      <c r="B11" s="60" t="s">
        <v>27</v>
      </c>
      <c r="C11" s="41">
        <v>7.65</v>
      </c>
      <c r="D11" s="61">
        <v>7.65</v>
      </c>
      <c r="E11" s="61">
        <v>7.65</v>
      </c>
      <c r="F11" s="42">
        <v>7.65</v>
      </c>
      <c r="G11" s="43">
        <v>0</v>
      </c>
      <c r="H11" s="43">
        <v>0</v>
      </c>
      <c r="I11" s="44">
        <v>484925</v>
      </c>
      <c r="J11" s="62">
        <v>3560947.7</v>
      </c>
      <c r="K11" s="46">
        <v>4.7945205479452024E-2</v>
      </c>
      <c r="L11" s="47"/>
      <c r="N11" s="48" t="s">
        <v>65</v>
      </c>
      <c r="O11" s="49">
        <v>67.3</v>
      </c>
      <c r="P11" s="50" t="s">
        <v>163</v>
      </c>
      <c r="T11" s="51">
        <f t="shared" si="0"/>
        <v>9.967320261437898</v>
      </c>
      <c r="V11" s="7" t="str">
        <f t="shared" si="1"/>
        <v>ACADEMY</v>
      </c>
      <c r="W11" s="52">
        <f t="shared" si="12"/>
        <v>0</v>
      </c>
      <c r="X11" s="52">
        <f t="shared" si="13"/>
        <v>4.7945205479452024E-2</v>
      </c>
      <c r="Y11" s="53">
        <f t="shared" si="2"/>
        <v>484925</v>
      </c>
      <c r="Z11" s="53">
        <f t="shared" si="3"/>
        <v>3560947.7</v>
      </c>
      <c r="AA11" s="8">
        <v>3</v>
      </c>
      <c r="AB11" s="54" t="str" cm="1">
        <f t="array" ref="AB11">IF($AC11="","",INDEX($V$9:$V$170,SMALL(IF($W$9:$W$170=$AC11,ROW($V$9:$V$170)-ROW($V$9)+1),COUNTIFS($AC$9:AC11,AC11))))</f>
        <v>ABBEYBDS</v>
      </c>
      <c r="AC11" s="55">
        <f>IF(ROWS($AC$9:AC11)&lt;=$AC$5,SMALL($W$9:$W$170,ROWS($AC$9:AC11)),"")</f>
        <v>-9.4972067039106114E-2</v>
      </c>
      <c r="AD11" s="56" t="str">
        <f t="shared" si="4"/>
        <v>ABBEYBDS</v>
      </c>
      <c r="AE11" s="57">
        <f t="shared" si="14"/>
        <v>-9.4972067039106114E-2</v>
      </c>
      <c r="AF11" s="57"/>
      <c r="AG11" s="54" t="str" cm="1">
        <f t="array" ref="AG11">IF($AH11="","",INDEX($V$9:$V$170,SMALL(IF($W$9:$W$170=$AH11,ROW($V$9:$V$170)-ROW($V$9)+1),COUNTIFS($AH$9:AH11,AH11))))</f>
        <v>ETI</v>
      </c>
      <c r="AH11" s="55">
        <f>IF(ROWS($AH$9:AH11)&lt;=$AH$5,LARGE($W$9:$W$170,ROWS($AH$9:AH11)),"")</f>
        <v>9.9673202614378981E-2</v>
      </c>
      <c r="AJ11" s="56" t="str">
        <f t="shared" si="5"/>
        <v>WAPIC</v>
      </c>
      <c r="AK11" s="57">
        <f t="shared" si="15"/>
        <v>-0.23076923076923073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ZENITHBANK</v>
      </c>
      <c r="AQ11" s="58">
        <f t="shared" si="9"/>
        <v>70758538</v>
      </c>
      <c r="AR11" s="58"/>
      <c r="AS11" s="56" t="str">
        <f t="shared" si="10"/>
        <v>SEPLAT</v>
      </c>
      <c r="AT11" s="59">
        <f t="shared" si="11"/>
        <v>3950321145.6000009</v>
      </c>
    </row>
    <row r="12" spans="2:46" x14ac:dyDescent="0.3">
      <c r="B12" s="60" t="s">
        <v>28</v>
      </c>
      <c r="C12" s="41">
        <v>27.2</v>
      </c>
      <c r="D12" s="41">
        <v>29.9</v>
      </c>
      <c r="E12" s="41">
        <v>27.2</v>
      </c>
      <c r="F12" s="42">
        <v>29.9</v>
      </c>
      <c r="G12" s="43">
        <v>2.6999999999999993</v>
      </c>
      <c r="H12" s="43">
        <v>9.9264705882352917</v>
      </c>
      <c r="I12" s="44">
        <v>90258808</v>
      </c>
      <c r="J12" s="62">
        <v>2648591099.1999998</v>
      </c>
      <c r="K12" s="46">
        <v>0.42380952380952364</v>
      </c>
      <c r="L12" s="47"/>
      <c r="N12" s="48" t="s">
        <v>28</v>
      </c>
      <c r="O12" s="49">
        <v>29.9</v>
      </c>
      <c r="P12" s="50" t="s">
        <v>163</v>
      </c>
      <c r="T12" s="51">
        <f t="shared" si="0"/>
        <v>9.9264705882352917</v>
      </c>
      <c r="V12" s="7" t="str">
        <f t="shared" si="1"/>
        <v>ACCESSCORP</v>
      </c>
      <c r="W12" s="52">
        <f t="shared" si="12"/>
        <v>9.9264705882352922E-2</v>
      </c>
      <c r="X12" s="52">
        <f t="shared" si="13"/>
        <v>0.42380952380952364</v>
      </c>
      <c r="Y12" s="53">
        <f t="shared" si="2"/>
        <v>90258808</v>
      </c>
      <c r="Z12" s="53">
        <f t="shared" si="3"/>
        <v>2648591099.1999998</v>
      </c>
      <c r="AA12" s="8">
        <v>4</v>
      </c>
      <c r="AB12" s="54" t="str" cm="1">
        <f t="array" ref="AB12">IF($AC12="","",INDEX($V$9:$V$170,SMALL(IF($W$9:$W$170=$AC12,ROW($V$9:$V$170)-ROW($V$9)+1),COUNTIFS($AC$9:AC12,AC12))))</f>
        <v>ETRANZACT</v>
      </c>
      <c r="AC12" s="55">
        <f>IF(ROWS($AC$9:AC12)&lt;=$AC$5,SMALL($W$9:$W$170,ROWS($AC$9:AC12)),"")</f>
        <v>-9.2682926829268208E-2</v>
      </c>
      <c r="AD12" s="56" t="str">
        <f t="shared" si="4"/>
        <v>ETRANZACT</v>
      </c>
      <c r="AE12" s="57">
        <f t="shared" si="14"/>
        <v>-9.2682926829268208E-2</v>
      </c>
      <c r="AF12" s="57"/>
      <c r="AG12" s="54" t="str" cm="1">
        <f t="array" ref="AG12">IF($AH12="","",INDEX($V$9:$V$170,SMALL(IF($W$9:$W$170=$AH12,ROW($V$9:$V$170)-ROW($V$9)+1),COUNTIFS($AH$9:AH12,AH12))))</f>
        <v>ACCESSCORP</v>
      </c>
      <c r="AH12" s="55">
        <f>IF(ROWS($AH$9:AH12)&lt;=$AH$5,LARGE($W$9:$W$170,ROWS($AH$9:AH12)),"")</f>
        <v>9.9264705882352922E-2</v>
      </c>
      <c r="AJ12" s="56" t="str">
        <f t="shared" si="5"/>
        <v>ELLAHLAKES</v>
      </c>
      <c r="AK12" s="57">
        <f t="shared" si="15"/>
        <v>-0.22388059701492535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UBA</v>
      </c>
      <c r="AQ12" s="58">
        <f t="shared" si="9"/>
        <v>54585710</v>
      </c>
      <c r="AR12" s="58"/>
      <c r="AS12" s="56" t="str">
        <f t="shared" si="10"/>
        <v>DANGCEM</v>
      </c>
      <c r="AT12" s="59">
        <f t="shared" si="11"/>
        <v>3400275783.2999978</v>
      </c>
    </row>
    <row r="13" spans="2:46" x14ac:dyDescent="0.3">
      <c r="B13" s="60" t="s">
        <v>29</v>
      </c>
      <c r="C13" s="41">
        <v>13.7</v>
      </c>
      <c r="D13" s="61">
        <v>14</v>
      </c>
      <c r="E13" s="61">
        <v>13</v>
      </c>
      <c r="F13" s="42">
        <v>14</v>
      </c>
      <c r="G13" s="43">
        <v>0.30000000000000071</v>
      </c>
      <c r="H13" s="43">
        <v>2.1897810218978155</v>
      </c>
      <c r="I13" s="44">
        <v>2946498</v>
      </c>
      <c r="J13" s="62">
        <v>39667944.799999997</v>
      </c>
      <c r="K13" s="46">
        <v>-5.4054054054054057E-2</v>
      </c>
      <c r="L13" s="47"/>
      <c r="N13" s="48" t="s">
        <v>58</v>
      </c>
      <c r="O13" s="49">
        <v>1.82</v>
      </c>
      <c r="P13" s="50" t="s">
        <v>164</v>
      </c>
      <c r="T13" s="51">
        <f t="shared" si="0"/>
        <v>9.6385542168674796</v>
      </c>
      <c r="V13" s="7" t="str">
        <f t="shared" si="1"/>
        <v>AFRIPRUD</v>
      </c>
      <c r="W13" s="52">
        <f t="shared" si="12"/>
        <v>2.1897810218978155E-2</v>
      </c>
      <c r="X13" s="52">
        <f t="shared" si="13"/>
        <v>-5.4054054054054057E-2</v>
      </c>
      <c r="Y13" s="53">
        <f t="shared" si="2"/>
        <v>2946498</v>
      </c>
      <c r="Z13" s="53">
        <f t="shared" si="3"/>
        <v>39667944.799999997</v>
      </c>
      <c r="AA13" s="8">
        <v>5</v>
      </c>
      <c r="AB13" s="54" t="str" cm="1">
        <f t="array" ref="AB13">IF($AC13="","",INDEX($V$9:$V$170,SMALL(IF($W$9:$W$170=$AC13,ROW($V$9:$V$170)-ROW($V$9)+1),COUNTIFS($AC$9:AC13,AC13))))</f>
        <v>CAVERTON</v>
      </c>
      <c r="AC13" s="55">
        <f>IF(ROWS($AC$9:AC13)&lt;=$AC$5,SMALL($W$9:$W$170,ROWS($AC$9:AC13)),"")</f>
        <v>-9.0163934426229483E-2</v>
      </c>
      <c r="AD13" s="56" t="str">
        <f t="shared" si="4"/>
        <v>CAVERTON</v>
      </c>
      <c r="AE13" s="57">
        <f t="shared" si="14"/>
        <v>-9.0163934426229483E-2</v>
      </c>
      <c r="AF13" s="57"/>
      <c r="AG13" s="54" t="str" cm="1">
        <f t="array" ref="AG13">IF($AH13="","",INDEX($V$9:$V$170,SMALL(IF($W$9:$W$170=$AH13,ROW($V$9:$V$170)-ROW($V$9)+1),COUNTIFS($AH$9:AH13,AH13))))</f>
        <v>DAARCOMM</v>
      </c>
      <c r="AH13" s="55">
        <f>IF(ROWS($AH$9:AH13)&lt;=$AH$5,LARGE($W$9:$W$170,ROWS($AH$9:AH13)),"")</f>
        <v>9.6385542168674801E-2</v>
      </c>
      <c r="AJ13" s="56" t="str">
        <f t="shared" si="5"/>
        <v>IKEJAHOTEL</v>
      </c>
      <c r="AK13" s="57">
        <f t="shared" si="15"/>
        <v>-0.20286396181384247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JAPAULGOLD</v>
      </c>
      <c r="AQ13" s="58">
        <f t="shared" si="9"/>
        <v>44440791</v>
      </c>
      <c r="AR13" s="58"/>
      <c r="AS13" s="56" t="str">
        <f t="shared" si="10"/>
        <v>GTCO</v>
      </c>
      <c r="AT13" s="59">
        <f t="shared" si="11"/>
        <v>3354477840.1000028</v>
      </c>
    </row>
    <row r="14" spans="2:46" x14ac:dyDescent="0.3">
      <c r="B14" s="60" t="s">
        <v>30</v>
      </c>
      <c r="C14" s="41">
        <v>4.17</v>
      </c>
      <c r="D14" s="41">
        <v>4.2300000000000004</v>
      </c>
      <c r="E14" s="41">
        <v>4.09</v>
      </c>
      <c r="F14" s="42">
        <v>4.2</v>
      </c>
      <c r="G14" s="43">
        <v>3.0000000000000249E-2</v>
      </c>
      <c r="H14" s="43">
        <v>0.71942446043166064</v>
      </c>
      <c r="I14" s="44">
        <v>9508743</v>
      </c>
      <c r="J14" s="62">
        <v>39714519.560000002</v>
      </c>
      <c r="K14" s="46">
        <v>0.10817941952506605</v>
      </c>
      <c r="L14" s="47"/>
      <c r="N14" s="48" t="s">
        <v>71</v>
      </c>
      <c r="O14" s="49">
        <v>64</v>
      </c>
      <c r="P14" s="50" t="s">
        <v>165</v>
      </c>
      <c r="T14" s="51">
        <f t="shared" si="0"/>
        <v>9.495295124037634</v>
      </c>
      <c r="V14" s="7" t="str">
        <f t="shared" si="1"/>
        <v>AIICO</v>
      </c>
      <c r="W14" s="52">
        <f t="shared" si="12"/>
        <v>7.1942446043166061E-3</v>
      </c>
      <c r="X14" s="52">
        <f t="shared" si="13"/>
        <v>0.10817941952506605</v>
      </c>
      <c r="Y14" s="53">
        <f t="shared" si="2"/>
        <v>9508743</v>
      </c>
      <c r="Z14" s="53">
        <f t="shared" si="3"/>
        <v>39714519.560000002</v>
      </c>
      <c r="AA14" s="8">
        <v>6</v>
      </c>
      <c r="AB14" s="54" t="str" cm="1">
        <f t="array" ref="AB14">IF($AC14="","",INDEX($V$9:$V$170,SMALL(IF($W$9:$W$170=$AC14,ROW($V$9:$V$170)-ROW($V$9)+1),COUNTIFS($AC$9:AC14,AC14))))</f>
        <v>UPDC</v>
      </c>
      <c r="AC14" s="55">
        <f>IF(ROWS($AC$9:AC14)&lt;=$AC$5,SMALL($W$9:$W$170,ROWS($AC$9:AC14)),"")</f>
        <v>-8.1632653061224539E-2</v>
      </c>
      <c r="AD14" s="56" t="str">
        <f t="shared" si="4"/>
        <v>UPDC</v>
      </c>
      <c r="AE14" s="57">
        <f t="shared" si="14"/>
        <v>-8.1632653061224539E-2</v>
      </c>
      <c r="AF14" s="57"/>
      <c r="AG14" s="54" t="str" cm="1">
        <f t="array" ref="AG14">IF($AH14="","",INDEX($V$9:$V$170,SMALL(IF($W$9:$W$170=$AH14,ROW($V$9:$V$170)-ROW($V$9)+1),COUNTIFS($AH$9:AH14,AH14))))</f>
        <v>FIRSTHOLDCO</v>
      </c>
      <c r="AH14" s="55">
        <f>IF(ROWS($AH$9:AH14)&lt;=$AH$5,LARGE($W$9:$W$170,ROWS($AH$9:AH14)),"")</f>
        <v>9.4952951240376338E-2</v>
      </c>
      <c r="AJ14" s="56" t="str">
        <f t="shared" si="5"/>
        <v>SUNUASSUR</v>
      </c>
      <c r="AK14" s="57">
        <f t="shared" si="15"/>
        <v>-0.18545454545454543</v>
      </c>
      <c r="AM14" s="56" t="str">
        <f t="shared" si="6"/>
        <v>JOHNHOLT</v>
      </c>
      <c r="AN14" s="57">
        <f t="shared" si="7"/>
        <v>1.8571428571428568</v>
      </c>
      <c r="AP14" s="56" t="str">
        <f t="shared" si="8"/>
        <v>FIDELITYBK</v>
      </c>
      <c r="AQ14" s="58">
        <f t="shared" si="9"/>
        <v>37937754</v>
      </c>
      <c r="AR14" s="58"/>
      <c r="AS14" s="56" t="str">
        <f t="shared" si="10"/>
        <v>STERLINGNG</v>
      </c>
      <c r="AT14" s="59">
        <f t="shared" si="11"/>
        <v>3067943095.6999989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43">
        <v>0</v>
      </c>
      <c r="H15" s="43">
        <v>0</v>
      </c>
      <c r="I15" s="44">
        <v>2</v>
      </c>
      <c r="J15" s="62">
        <v>6042.6</v>
      </c>
      <c r="K15" s="46">
        <v>0.20999999999999996</v>
      </c>
      <c r="L15" s="47"/>
      <c r="N15" s="48" t="s">
        <v>99</v>
      </c>
      <c r="O15" s="49">
        <v>6.9</v>
      </c>
      <c r="P15" s="50" t="s">
        <v>166</v>
      </c>
      <c r="T15" s="51">
        <f t="shared" si="0"/>
        <v>9.3502377179080938</v>
      </c>
      <c r="V15" s="7" t="str">
        <f t="shared" si="1"/>
        <v>AIRTELAFRI</v>
      </c>
      <c r="W15" s="52">
        <f t="shared" si="12"/>
        <v>0</v>
      </c>
      <c r="X15" s="52">
        <f t="shared" si="13"/>
        <v>0.20999999999999996</v>
      </c>
      <c r="Y15" s="53">
        <f t="shared" si="2"/>
        <v>2</v>
      </c>
      <c r="Z15" s="53">
        <f t="shared" si="3"/>
        <v>6042.6</v>
      </c>
      <c r="AA15" s="8">
        <v>7</v>
      </c>
      <c r="AB15" s="54" t="str" cm="1">
        <f t="array" ref="AB15">IF($AC15="","",INDEX($V$9:$V$170,SMALL(IF($W$9:$W$170=$AC15,ROW($V$9:$V$170)-ROW($V$9)+1),COUNTIFS($AC$9:AC15,AC15))))</f>
        <v>DEAPCAP</v>
      </c>
      <c r="AC15" s="55">
        <f>IF(ROWS($AC$9:AC15)&lt;=$AC$5,SMALL($W$9:$W$170,ROWS($AC$9:AC15)),"")</f>
        <v>-6.9306930693069244E-2</v>
      </c>
      <c r="AD15" s="56" t="str">
        <f t="shared" si="4"/>
        <v>DEAPCAP</v>
      </c>
      <c r="AE15" s="57">
        <f t="shared" si="14"/>
        <v>-6.9306930693069244E-2</v>
      </c>
      <c r="AF15" s="57"/>
      <c r="AG15" s="54" t="str" cm="1">
        <f t="array" ref="AG15">IF($AH15="","",INDEX($V$9:$V$170,SMALL(IF($W$9:$W$170=$AH15,ROW($V$9:$V$170)-ROW($V$9)+1),COUNTIFS($AH$9:AH15,AH15))))</f>
        <v>MCNICHOLS</v>
      </c>
      <c r="AH15" s="55">
        <f>IF(ROWS($AH$9:AH15)&lt;=$AH$5,LARGE($W$9:$W$170,ROWS($AH$9:AH15)),"")</f>
        <v>9.3502377179080942E-2</v>
      </c>
      <c r="AJ15" s="56" t="str">
        <f t="shared" si="5"/>
        <v>LASACO</v>
      </c>
      <c r="AK15" s="57">
        <f t="shared" si="15"/>
        <v>-0.18367346938775519</v>
      </c>
      <c r="AM15" s="56" t="str">
        <f t="shared" si="6"/>
        <v>TRANSEXPR</v>
      </c>
      <c r="AN15" s="57">
        <f t="shared" si="7"/>
        <v>1.8139534883720931</v>
      </c>
      <c r="AP15" s="56" t="str">
        <f t="shared" si="8"/>
        <v>WEMABANK</v>
      </c>
      <c r="AQ15" s="58">
        <f t="shared" si="9"/>
        <v>36116644</v>
      </c>
      <c r="AR15" s="58"/>
      <c r="AS15" s="56" t="str">
        <f t="shared" si="10"/>
        <v>MTNN</v>
      </c>
      <c r="AT15" s="59">
        <f t="shared" si="11"/>
        <v>2761829267.499999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12696</v>
      </c>
      <c r="J16" s="62">
        <v>135528.5</v>
      </c>
      <c r="K16" s="46">
        <v>-0.51270207852193983</v>
      </c>
      <c r="L16" s="47"/>
      <c r="N16" s="48" t="s">
        <v>103</v>
      </c>
      <c r="O16" s="49">
        <v>825</v>
      </c>
      <c r="P16" s="50" t="s">
        <v>167</v>
      </c>
      <c r="T16" s="51">
        <f t="shared" si="0"/>
        <v>9.2715231788079464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12696</v>
      </c>
      <c r="Z16" s="53">
        <f t="shared" si="3"/>
        <v>135528.5</v>
      </c>
      <c r="AA16" s="8">
        <v>8</v>
      </c>
      <c r="AB16" s="54" t="str" cm="1">
        <f t="array" ref="AB16">IF($AC16="","",INDEX($V$9:$V$170,SMALL(IF($W$9:$W$170=$AC16,ROW($V$9:$V$170)-ROW($V$9)+1),COUNTIFS($AC$9:AC16,AC16))))</f>
        <v>LIVINGTRUST</v>
      </c>
      <c r="AC16" s="55">
        <f>IF(ROWS($AC$9:AC16)&lt;=$AC$5,SMALL($W$9:$W$170,ROWS($AC$9:AC16)),"")</f>
        <v>-5.0925925925926069E-2</v>
      </c>
      <c r="AD16" s="56" t="str">
        <f t="shared" si="4"/>
        <v>LIVINGTRUST</v>
      </c>
      <c r="AE16" s="57">
        <f t="shared" si="14"/>
        <v>-5.0925925925926069E-2</v>
      </c>
      <c r="AF16" s="57"/>
      <c r="AG16" s="54" t="str" cm="1">
        <f t="array" ref="AG16">IF($AH16="","",INDEX($V$9:$V$170,SMALL(IF($W$9:$W$170=$AH16,ROW($V$9:$V$170)-ROW($V$9)+1),COUNTIFS($AH$9:AH16,AH16))))</f>
        <v>MTNN</v>
      </c>
      <c r="AH16" s="55">
        <f>IF(ROWS($AH$9:AH16)&lt;=$AH$5,LARGE($W$9:$W$170,ROWS($AH$9:AH16)),"")</f>
        <v>9.2715231788079458E-2</v>
      </c>
      <c r="AJ16" s="56" t="str">
        <f t="shared" si="5"/>
        <v>LINKASSURE</v>
      </c>
      <c r="AK16" s="57">
        <f t="shared" si="15"/>
        <v>-0.15730337078651691</v>
      </c>
      <c r="AM16" s="56" t="str">
        <f t="shared" si="6"/>
        <v>NCR</v>
      </c>
      <c r="AN16" s="57">
        <f t="shared" si="7"/>
        <v>1.7372764786795045</v>
      </c>
      <c r="AP16" s="56" t="str">
        <f t="shared" si="8"/>
        <v>FIRSTHOLDCO</v>
      </c>
      <c r="AQ16" s="58">
        <f t="shared" si="9"/>
        <v>31463836</v>
      </c>
      <c r="AR16" s="58"/>
      <c r="AS16" s="56" t="str">
        <f t="shared" si="10"/>
        <v>ACCESSCORP</v>
      </c>
      <c r="AT16" s="59">
        <f t="shared" si="11"/>
        <v>2648591099.1999998</v>
      </c>
    </row>
    <row r="17" spans="2:46" x14ac:dyDescent="0.3">
      <c r="B17" s="60" t="s">
        <v>33</v>
      </c>
      <c r="C17" s="41">
        <v>1547.5</v>
      </c>
      <c r="D17" s="41">
        <v>1660</v>
      </c>
      <c r="E17" s="41">
        <v>1649</v>
      </c>
      <c r="F17" s="42">
        <v>1649</v>
      </c>
      <c r="G17" s="43">
        <v>101.5</v>
      </c>
      <c r="H17" s="43">
        <v>6.5589660743134086</v>
      </c>
      <c r="I17" s="44">
        <v>5895276</v>
      </c>
      <c r="J17" s="62">
        <v>9751903324.2999897</v>
      </c>
      <c r="K17" s="46">
        <v>1.4611940298507462</v>
      </c>
      <c r="L17" s="47"/>
      <c r="N17" s="48" t="s">
        <v>127</v>
      </c>
      <c r="O17" s="49">
        <v>1.85</v>
      </c>
      <c r="P17" s="50" t="s">
        <v>168</v>
      </c>
      <c r="T17" s="51">
        <f t="shared" si="0"/>
        <v>8.8235294117647136</v>
      </c>
      <c r="V17" s="7" t="str">
        <f t="shared" si="1"/>
        <v>ARADEL</v>
      </c>
      <c r="W17" s="52">
        <f t="shared" si="12"/>
        <v>6.558966074313409E-2</v>
      </c>
      <c r="X17" s="52">
        <f t="shared" si="13"/>
        <v>1.4611940298507462</v>
      </c>
      <c r="Y17" s="53">
        <f t="shared" si="2"/>
        <v>5895276</v>
      </c>
      <c r="Z17" s="53">
        <f t="shared" si="3"/>
        <v>9751903324.2999897</v>
      </c>
      <c r="AA17" s="8">
        <v>9</v>
      </c>
      <c r="AB17" s="54" t="str" cm="1">
        <f t="array" ref="AB17">IF($AC17="","",INDEX($V$9:$V$170,SMALL(IF($W$9:$W$170=$AC17,ROW($V$9:$V$170)-ROW($V$9)+1),COUNTIFS($AC$9:AC17,AC17))))</f>
        <v>VFDGROUP</v>
      </c>
      <c r="AC17" s="55">
        <f>IF(ROWS($AC$9:AC17)&lt;=$AC$5,SMALL($W$9:$W$170,ROWS($AC$9:AC17)),"")</f>
        <v>-4.5454545454545456E-2</v>
      </c>
      <c r="AD17" s="56" t="str">
        <f t="shared" si="4"/>
        <v>VFDGROUP</v>
      </c>
      <c r="AE17" s="57">
        <f t="shared" si="14"/>
        <v>-4.5454545454545456E-2</v>
      </c>
      <c r="AF17" s="57"/>
      <c r="AG17" s="54" t="str" cm="1">
        <f t="array" ref="AG17">IF($AH17="","",INDEX($V$9:$V$170,SMALL(IF($W$9:$W$170=$AH17,ROW($V$9:$V$170)-ROW($V$9)+1),COUNTIFS($AH$9:AH17,AH17))))</f>
        <v>ROYALEX</v>
      </c>
      <c r="AH17" s="55">
        <f>IF(ROWS($AH$9:AH17)&lt;=$AH$5,LARGE($W$9:$W$170,ROWS($AH$9:AH17)),"")</f>
        <v>8.8235294117647134E-2</v>
      </c>
      <c r="AJ17" s="56" t="str">
        <f t="shared" si="5"/>
        <v>AUSTINLAZ</v>
      </c>
      <c r="AK17" s="57">
        <f t="shared" si="15"/>
        <v>-0.15294117647058825</v>
      </c>
      <c r="AM17" s="56" t="str">
        <f t="shared" si="6"/>
        <v>INFINITY</v>
      </c>
      <c r="AN17" s="57">
        <f t="shared" si="7"/>
        <v>1.7142857142857144</v>
      </c>
      <c r="AP17" s="56" t="str">
        <f t="shared" si="8"/>
        <v>LASACO</v>
      </c>
      <c r="AQ17" s="58">
        <f t="shared" si="9"/>
        <v>31165037</v>
      </c>
      <c r="AR17" s="58"/>
      <c r="AS17" s="56" t="str">
        <f t="shared" si="10"/>
        <v>UBA</v>
      </c>
      <c r="AT17" s="59">
        <f t="shared" si="11"/>
        <v>2625540585.2999992</v>
      </c>
    </row>
    <row r="18" spans="2:46" x14ac:dyDescent="0.3">
      <c r="B18" s="60" t="s">
        <v>34</v>
      </c>
      <c r="C18" s="41">
        <v>3.6</v>
      </c>
      <c r="D18" s="41">
        <v>3.6</v>
      </c>
      <c r="E18" s="41">
        <v>3.33</v>
      </c>
      <c r="F18" s="42">
        <v>3.6</v>
      </c>
      <c r="G18" s="43">
        <v>0</v>
      </c>
      <c r="H18" s="43">
        <v>0</v>
      </c>
      <c r="I18" s="44">
        <v>1160158</v>
      </c>
      <c r="J18" s="62">
        <v>4055247.54</v>
      </c>
      <c r="K18" s="46">
        <v>-0.15294117647058825</v>
      </c>
      <c r="L18" s="47"/>
      <c r="N18" s="48" t="s">
        <v>104</v>
      </c>
      <c r="O18" s="49">
        <v>23.8</v>
      </c>
      <c r="P18" s="50" t="s">
        <v>169</v>
      </c>
      <c r="T18" s="51">
        <f t="shared" si="0"/>
        <v>8.1818181818181852</v>
      </c>
      <c r="V18" s="7" t="str">
        <f t="shared" si="1"/>
        <v>AUSTINLAZ</v>
      </c>
      <c r="W18" s="52">
        <f t="shared" si="12"/>
        <v>0</v>
      </c>
      <c r="X18" s="52">
        <f t="shared" si="13"/>
        <v>-0.15294117647058825</v>
      </c>
      <c r="Y18" s="53">
        <f t="shared" si="2"/>
        <v>1160158</v>
      </c>
      <c r="Z18" s="53">
        <f t="shared" si="3"/>
        <v>4055247.54</v>
      </c>
      <c r="AA18" s="8">
        <v>10</v>
      </c>
      <c r="AB18" s="54" t="str" cm="1">
        <f t="array" ref="AB18">IF($AC18="","",INDEX($V$9:$V$170,SMALL(IF($W$9:$W$170=$AC18,ROW($V$9:$V$170)-ROW($V$9)+1),COUNTIFS($AC$9:AC18,AC18))))</f>
        <v>WAPIC</v>
      </c>
      <c r="AC18" s="55">
        <f>IF(ROWS($AC$9:AC18)&lt;=$AC$5,SMALL($W$9:$W$170,ROWS($AC$9:AC18)),"")</f>
        <v>-3.8461538461538491E-2</v>
      </c>
      <c r="AD18" s="56" t="str">
        <f t="shared" si="4"/>
        <v>WAPIC</v>
      </c>
      <c r="AE18" s="57">
        <f t="shared" si="14"/>
        <v>-3.8461538461538491E-2</v>
      </c>
      <c r="AF18" s="57"/>
      <c r="AG18" s="54" t="str" cm="1">
        <f t="array" ref="AG18">IF($AH18="","",INDEX($V$9:$V$170,SMALL(IF($W$9:$W$170=$AH18,ROW($V$9:$V$170)-ROW($V$9)+1),COUNTIFS($AH$9:AH18,AH18))))</f>
        <v>MULTIVERSE</v>
      </c>
      <c r="AH18" s="55">
        <f>IF(ROWS($AH$9:AH18)&lt;=$AH$5,LARGE($W$9:$W$170,ROWS($AH$9:AH18)),"")</f>
        <v>8.1818181818181845E-2</v>
      </c>
      <c r="AJ18" s="56" t="str">
        <f t="shared" si="5"/>
        <v>UPL</v>
      </c>
      <c r="AK18" s="57">
        <f t="shared" si="15"/>
        <v>-0.1333333333333333</v>
      </c>
      <c r="AM18" s="56" t="str">
        <f t="shared" si="6"/>
        <v>RTBRISCOE</v>
      </c>
      <c r="AN18" s="57">
        <f t="shared" si="7"/>
        <v>1.5428571428571431</v>
      </c>
      <c r="AP18" s="56" t="str">
        <f t="shared" si="8"/>
        <v>NSLTECH</v>
      </c>
      <c r="AQ18" s="58">
        <f t="shared" si="9"/>
        <v>31128787</v>
      </c>
      <c r="AR18" s="58"/>
      <c r="AS18" s="56" t="str">
        <f t="shared" si="10"/>
        <v>FIRSTHOLDCO</v>
      </c>
      <c r="AT18" s="59">
        <f t="shared" si="11"/>
        <v>1984972055.000001</v>
      </c>
    </row>
    <row r="19" spans="2:46" x14ac:dyDescent="0.3">
      <c r="B19" s="60" t="s">
        <v>35</v>
      </c>
      <c r="C19" s="41">
        <v>68.349999999999994</v>
      </c>
      <c r="D19" s="41">
        <v>68.349999999999994</v>
      </c>
      <c r="E19" s="41">
        <v>68.349999999999994</v>
      </c>
      <c r="F19" s="42">
        <v>68.349999999999994</v>
      </c>
      <c r="G19" s="43">
        <v>0</v>
      </c>
      <c r="H19" s="43">
        <v>0</v>
      </c>
      <c r="I19" s="44">
        <v>250005</v>
      </c>
      <c r="J19" s="62">
        <v>15719528.4</v>
      </c>
      <c r="K19" s="46">
        <v>0.42395833333333321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0.42395833333333321</v>
      </c>
      <c r="Y19" s="53">
        <f t="shared" si="2"/>
        <v>250005</v>
      </c>
      <c r="Z19" s="53">
        <f t="shared" si="3"/>
        <v>15719528.4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112169</v>
      </c>
      <c r="J20" s="62">
        <v>54288817.100000001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112169</v>
      </c>
      <c r="Z20" s="53">
        <f t="shared" si="3"/>
        <v>54288817.100000001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695989</v>
      </c>
      <c r="J21" s="62">
        <v>208425125.80000001</v>
      </c>
      <c r="K21" s="46">
        <v>0.83025210084033607</v>
      </c>
      <c r="L21" s="47"/>
      <c r="N21" s="65">
        <v>44</v>
      </c>
      <c r="O21" s="65">
        <v>27</v>
      </c>
      <c r="P21" s="65">
        <v>62</v>
      </c>
      <c r="Q21" s="66">
        <v>1.6296296296296295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695989</v>
      </c>
      <c r="Z21" s="53">
        <f t="shared" si="3"/>
        <v>208425125.80000001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824.6</v>
      </c>
      <c r="E22" s="61">
        <v>824.6</v>
      </c>
      <c r="F22" s="42">
        <v>824.6</v>
      </c>
      <c r="G22" s="43">
        <v>26.600000000000023</v>
      </c>
      <c r="H22" s="43">
        <v>3.3333333333333361</v>
      </c>
      <c r="I22" s="44">
        <v>226965</v>
      </c>
      <c r="J22" s="62">
        <v>185397686.30000001</v>
      </c>
      <c r="K22" s="46">
        <v>3.2169232694955641E-2</v>
      </c>
      <c r="L22" s="47"/>
      <c r="V22" s="7" t="str">
        <f t="shared" si="1"/>
        <v>BUAFOODS</v>
      </c>
      <c r="W22" s="52">
        <f t="shared" si="12"/>
        <v>3.3333333333333361E-2</v>
      </c>
      <c r="X22" s="52">
        <f t="shared" si="13"/>
        <v>3.2169232694955641E-2</v>
      </c>
      <c r="Y22" s="53">
        <f t="shared" si="2"/>
        <v>226965</v>
      </c>
      <c r="Z22" s="53">
        <f t="shared" si="3"/>
        <v>185397686.30000001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283695</v>
      </c>
      <c r="J23" s="62">
        <v>19527637.050000001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283695</v>
      </c>
      <c r="Z23" s="53">
        <f t="shared" si="3"/>
        <v>19527637.050000001</v>
      </c>
      <c r="AG23" s="57"/>
      <c r="AH23" s="57"/>
      <c r="AI23" s="67"/>
    </row>
    <row r="24" spans="2:46" x14ac:dyDescent="0.3">
      <c r="B24" s="60" t="s">
        <v>44</v>
      </c>
      <c r="C24" s="41">
        <v>95</v>
      </c>
      <c r="D24" s="61">
        <v>95</v>
      </c>
      <c r="E24" s="61">
        <v>95</v>
      </c>
      <c r="F24" s="42">
        <v>95</v>
      </c>
      <c r="G24" s="43">
        <v>0</v>
      </c>
      <c r="H24" s="43">
        <v>0</v>
      </c>
      <c r="I24" s="44">
        <v>278226</v>
      </c>
      <c r="J24" s="62">
        <v>27041425.800000001</v>
      </c>
      <c r="K24" s="46">
        <v>0.37681159420289845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0.37681159420289845</v>
      </c>
      <c r="Y24" s="53">
        <f t="shared" si="2"/>
        <v>278226</v>
      </c>
      <c r="Z24" s="53">
        <f t="shared" si="3"/>
        <v>27041425.800000001</v>
      </c>
      <c r="AG24" s="57"/>
      <c r="AH24" s="57"/>
      <c r="AI24" s="67"/>
    </row>
    <row r="25" spans="2:46" x14ac:dyDescent="0.3">
      <c r="B25" s="60" t="s">
        <v>46</v>
      </c>
      <c r="C25" s="41">
        <v>6.1</v>
      </c>
      <c r="D25" s="41">
        <v>6</v>
      </c>
      <c r="E25" s="41">
        <v>5.5</v>
      </c>
      <c r="F25" s="42">
        <v>5.55</v>
      </c>
      <c r="G25" s="43">
        <v>-0.54999999999999982</v>
      </c>
      <c r="H25" s="43">
        <v>-9.0163934426229488</v>
      </c>
      <c r="I25" s="44">
        <v>3040269</v>
      </c>
      <c r="J25" s="62">
        <v>17265833.600000001</v>
      </c>
      <c r="K25" s="46">
        <v>2.7777777777777679E-2</v>
      </c>
      <c r="L25" s="47"/>
      <c r="V25" s="7" t="str">
        <f t="shared" si="1"/>
        <v>CAVERTON</v>
      </c>
      <c r="W25" s="52">
        <f t="shared" si="12"/>
        <v>-9.0163934426229483E-2</v>
      </c>
      <c r="X25" s="52">
        <f t="shared" si="13"/>
        <v>2.7777777777777679E-2</v>
      </c>
      <c r="Y25" s="53">
        <f t="shared" si="2"/>
        <v>3040269</v>
      </c>
      <c r="Z25" s="53">
        <f t="shared" si="3"/>
        <v>17265833.600000001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14.85</v>
      </c>
      <c r="E26" s="61">
        <v>14.5</v>
      </c>
      <c r="F26" s="42">
        <v>14.5</v>
      </c>
      <c r="G26" s="43">
        <v>-0.5</v>
      </c>
      <c r="H26" s="43">
        <v>-3.3333333333333335</v>
      </c>
      <c r="I26" s="44">
        <v>3137928</v>
      </c>
      <c r="J26" s="62">
        <v>46192546.950000003</v>
      </c>
      <c r="K26" s="46">
        <v>3.5714285714285809E-2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-3.3333333333333333E-2</v>
      </c>
      <c r="X26" s="52">
        <f t="shared" si="13"/>
        <v>3.5714285714285809E-2</v>
      </c>
      <c r="Y26" s="53">
        <f t="shared" si="2"/>
        <v>3137928</v>
      </c>
      <c r="Z26" s="53">
        <f t="shared" si="3"/>
        <v>46192546.950000003</v>
      </c>
      <c r="AG26" s="57"/>
      <c r="AH26" s="57"/>
      <c r="AI26" s="67"/>
    </row>
    <row r="27" spans="2:46" x14ac:dyDescent="0.3">
      <c r="B27" s="60" t="s">
        <v>48</v>
      </c>
      <c r="C27" s="41">
        <v>3.5</v>
      </c>
      <c r="D27" s="61">
        <v>3.77</v>
      </c>
      <c r="E27" s="61">
        <v>3.37</v>
      </c>
      <c r="F27" s="42">
        <v>3.6</v>
      </c>
      <c r="G27" s="43">
        <v>0.10000000000000009</v>
      </c>
      <c r="H27" s="43">
        <v>2.8571428571428599</v>
      </c>
      <c r="I27" s="44">
        <v>18879084</v>
      </c>
      <c r="J27" s="62">
        <v>66023567.079999998</v>
      </c>
      <c r="K27" s="46">
        <v>-7.6923076923076872E-2</v>
      </c>
      <c r="L27" s="47"/>
      <c r="V27" s="7" t="str">
        <f t="shared" si="1"/>
        <v>CHAMS</v>
      </c>
      <c r="W27" s="52">
        <f t="shared" si="12"/>
        <v>2.8571428571428598E-2</v>
      </c>
      <c r="X27" s="52">
        <f t="shared" si="13"/>
        <v>-7.6923076923076872E-2</v>
      </c>
      <c r="Y27" s="53">
        <f t="shared" si="2"/>
        <v>18879084</v>
      </c>
      <c r="Z27" s="53">
        <f t="shared" si="3"/>
        <v>66023567.079999998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9782</v>
      </c>
      <c r="J28" s="62">
        <v>124978.5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9782</v>
      </c>
      <c r="Z28" s="53">
        <f t="shared" si="3"/>
        <v>124978.5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6.5</v>
      </c>
      <c r="E29" s="41">
        <v>6.5</v>
      </c>
      <c r="F29" s="42">
        <v>6.5</v>
      </c>
      <c r="G29" s="43">
        <v>0</v>
      </c>
      <c r="H29" s="43">
        <v>0</v>
      </c>
      <c r="I29" s="44">
        <v>5418498</v>
      </c>
      <c r="J29" s="62">
        <v>35288654.5</v>
      </c>
      <c r="K29" s="46">
        <v>-5.1094890510948843E-2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-5.1094890510948843E-2</v>
      </c>
      <c r="Y29" s="53">
        <f t="shared" si="2"/>
        <v>5418498</v>
      </c>
      <c r="Z29" s="53">
        <f t="shared" si="3"/>
        <v>35288654.5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24675</v>
      </c>
      <c r="J30" s="62">
        <v>2767469.9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24675</v>
      </c>
      <c r="Z30" s="53">
        <f t="shared" si="3"/>
        <v>2767469.9</v>
      </c>
      <c r="AG30" s="57"/>
      <c r="AH30" s="57"/>
      <c r="AI30" s="67"/>
    </row>
    <row r="31" spans="2:46" x14ac:dyDescent="0.3">
      <c r="B31" s="60" t="s">
        <v>52</v>
      </c>
      <c r="C31" s="41">
        <v>4.5599999999999996</v>
      </c>
      <c r="D31" s="41">
        <v>4.8499999999999996</v>
      </c>
      <c r="E31" s="41">
        <v>4.5999999999999996</v>
      </c>
      <c r="F31" s="42">
        <v>4.67</v>
      </c>
      <c r="G31" s="43">
        <v>0.11000000000000032</v>
      </c>
      <c r="H31" s="43">
        <v>2.4122807017543932</v>
      </c>
      <c r="I31" s="44">
        <v>2235638</v>
      </c>
      <c r="J31" s="62">
        <v>10668540.449999999</v>
      </c>
      <c r="K31" s="46">
        <v>7.6036866359447064E-2</v>
      </c>
      <c r="L31" s="47"/>
      <c r="V31" s="7" t="str">
        <f t="shared" si="1"/>
        <v>CONHALLPLC</v>
      </c>
      <c r="W31" s="52">
        <f t="shared" si="12"/>
        <v>2.4122807017543931E-2</v>
      </c>
      <c r="X31" s="52">
        <f t="shared" si="13"/>
        <v>7.6036866359447064E-2</v>
      </c>
      <c r="Y31" s="53">
        <f t="shared" si="2"/>
        <v>2235638</v>
      </c>
      <c r="Z31" s="53">
        <f t="shared" si="3"/>
        <v>10668540.449999999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43">
        <v>0</v>
      </c>
      <c r="H32" s="43">
        <v>0</v>
      </c>
      <c r="I32" s="44">
        <v>179155</v>
      </c>
      <c r="J32" s="62">
        <v>34439445.899999999</v>
      </c>
      <c r="K32" s="46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179155</v>
      </c>
      <c r="Z32" s="53">
        <f t="shared" si="3"/>
        <v>34439445.899999999</v>
      </c>
    </row>
    <row r="33" spans="2:26" x14ac:dyDescent="0.3">
      <c r="B33" s="60" t="s">
        <v>54</v>
      </c>
      <c r="C33" s="41">
        <v>5.31</v>
      </c>
      <c r="D33" s="61">
        <v>5.7</v>
      </c>
      <c r="E33" s="61">
        <v>5.15</v>
      </c>
      <c r="F33" s="42">
        <v>5.7</v>
      </c>
      <c r="G33" s="43">
        <v>0.39000000000000057</v>
      </c>
      <c r="H33" s="43">
        <v>7.3446327683615937</v>
      </c>
      <c r="I33" s="44">
        <v>1549158</v>
      </c>
      <c r="J33" s="62">
        <v>8453626.7200000007</v>
      </c>
      <c r="K33" s="46">
        <v>-4.3624161073825496E-2</v>
      </c>
      <c r="V33" s="7" t="str">
        <f t="shared" si="1"/>
        <v>CORNERST</v>
      </c>
      <c r="W33" s="52">
        <f t="shared" si="12"/>
        <v>7.3446327683615933E-2</v>
      </c>
      <c r="X33" s="52">
        <f t="shared" si="13"/>
        <v>-4.3624161073825496E-2</v>
      </c>
      <c r="Y33" s="53">
        <f t="shared" si="2"/>
        <v>1549158</v>
      </c>
      <c r="Z33" s="53">
        <f t="shared" si="3"/>
        <v>8453626.7200000007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1831284</v>
      </c>
      <c r="J34" s="62">
        <v>132702101.84999999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1831284</v>
      </c>
      <c r="Z34" s="53">
        <f t="shared" si="3"/>
        <v>132702101.84999999</v>
      </c>
    </row>
    <row r="35" spans="2:26" x14ac:dyDescent="0.3">
      <c r="B35" s="60" t="s">
        <v>56</v>
      </c>
      <c r="C35" s="41">
        <v>3.4</v>
      </c>
      <c r="D35" s="61">
        <v>3.41</v>
      </c>
      <c r="E35" s="61">
        <v>3.2</v>
      </c>
      <c r="F35" s="42">
        <v>3.4</v>
      </c>
      <c r="G35" s="43">
        <v>0</v>
      </c>
      <c r="H35" s="43">
        <v>0</v>
      </c>
      <c r="I35" s="44">
        <v>6666975</v>
      </c>
      <c r="J35" s="62">
        <v>22339997.149999999</v>
      </c>
      <c r="K35" s="46">
        <v>9.6774193548387011E-2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9.6774193548387011E-2</v>
      </c>
      <c r="Y35" s="53">
        <f t="shared" si="2"/>
        <v>6666975</v>
      </c>
      <c r="Z35" s="53">
        <f t="shared" si="3"/>
        <v>22339997.149999999</v>
      </c>
    </row>
    <row r="36" spans="2:26" x14ac:dyDescent="0.3">
      <c r="B36" s="60" t="s">
        <v>57</v>
      </c>
      <c r="C36" s="41">
        <v>21.2</v>
      </c>
      <c r="D36" s="61">
        <v>22.3</v>
      </c>
      <c r="E36" s="61">
        <v>21.5</v>
      </c>
      <c r="F36" s="42">
        <v>22</v>
      </c>
      <c r="G36" s="43">
        <v>0.80000000000000071</v>
      </c>
      <c r="H36" s="43">
        <v>3.7735849056603805</v>
      </c>
      <c r="I36" s="44">
        <v>4066019</v>
      </c>
      <c r="J36" s="62">
        <v>87773576.450000003</v>
      </c>
      <c r="K36" s="46">
        <v>0.22222222222222232</v>
      </c>
      <c r="L36" s="47"/>
      <c r="V36" s="7" t="str">
        <f t="shared" si="1"/>
        <v>CWG</v>
      </c>
      <c r="W36" s="52">
        <f t="shared" si="12"/>
        <v>3.7735849056603807E-2</v>
      </c>
      <c r="X36" s="52">
        <f t="shared" si="13"/>
        <v>0.22222222222222232</v>
      </c>
      <c r="Y36" s="53">
        <f t="shared" si="2"/>
        <v>4066019</v>
      </c>
      <c r="Z36" s="53">
        <f t="shared" si="3"/>
        <v>87773576.450000003</v>
      </c>
    </row>
    <row r="37" spans="2:26" x14ac:dyDescent="0.3">
      <c r="B37" s="60" t="s">
        <v>58</v>
      </c>
      <c r="C37" s="41">
        <v>1.66</v>
      </c>
      <c r="D37" s="41">
        <v>1.82</v>
      </c>
      <c r="E37" s="41">
        <v>1.67</v>
      </c>
      <c r="F37" s="42">
        <v>1.82</v>
      </c>
      <c r="G37" s="43">
        <v>0.16000000000000014</v>
      </c>
      <c r="H37" s="43">
        <v>9.6385542168674796</v>
      </c>
      <c r="I37" s="44">
        <v>4721478</v>
      </c>
      <c r="J37" s="62">
        <v>8435224.0999999996</v>
      </c>
      <c r="K37" s="46">
        <v>0.956989247311828</v>
      </c>
      <c r="L37" s="47"/>
      <c r="V37" s="7" t="str">
        <f t="shared" si="1"/>
        <v>DAARCOMM</v>
      </c>
      <c r="W37" s="52">
        <f t="shared" si="12"/>
        <v>9.6385542168674801E-2</v>
      </c>
      <c r="X37" s="52">
        <f t="shared" si="13"/>
        <v>0.956989247311828</v>
      </c>
      <c r="Y37" s="53">
        <f t="shared" si="2"/>
        <v>4721478</v>
      </c>
      <c r="Z37" s="53">
        <f t="shared" si="3"/>
        <v>8435224.0999999996</v>
      </c>
    </row>
    <row r="38" spans="2:26" x14ac:dyDescent="0.3">
      <c r="B38" s="60" t="s">
        <v>59</v>
      </c>
      <c r="C38" s="41">
        <v>810</v>
      </c>
      <c r="D38" s="41">
        <v>825</v>
      </c>
      <c r="E38" s="41">
        <v>823</v>
      </c>
      <c r="F38" s="42">
        <v>823</v>
      </c>
      <c r="G38" s="43">
        <v>13</v>
      </c>
      <c r="H38" s="43">
        <v>1.6049382716049383</v>
      </c>
      <c r="I38" s="44">
        <v>4143714</v>
      </c>
      <c r="J38" s="62">
        <v>3400275783.2999978</v>
      </c>
      <c r="K38" s="46">
        <v>0.35139573070607555</v>
      </c>
      <c r="L38" s="47"/>
      <c r="V38" s="7" t="str">
        <f t="shared" si="1"/>
        <v>DANGCEM</v>
      </c>
      <c r="W38" s="52">
        <f t="shared" si="12"/>
        <v>1.6049382716049384E-2</v>
      </c>
      <c r="X38" s="52">
        <f t="shared" si="13"/>
        <v>0.35139573070607555</v>
      </c>
      <c r="Y38" s="53">
        <f t="shared" si="2"/>
        <v>4143714</v>
      </c>
      <c r="Z38" s="53">
        <f t="shared" si="3"/>
        <v>3400275783.2999978</v>
      </c>
    </row>
    <row r="39" spans="2:26" x14ac:dyDescent="0.3">
      <c r="B39" s="60" t="s">
        <v>60</v>
      </c>
      <c r="C39" s="41">
        <v>70</v>
      </c>
      <c r="D39" s="61">
        <v>68</v>
      </c>
      <c r="E39" s="61">
        <v>68</v>
      </c>
      <c r="F39" s="42">
        <v>68</v>
      </c>
      <c r="G39" s="43">
        <v>-2</v>
      </c>
      <c r="H39" s="43">
        <v>-2.8571428571428572</v>
      </c>
      <c r="I39" s="44">
        <v>1237360</v>
      </c>
      <c r="J39" s="62">
        <v>84768854.150000006</v>
      </c>
      <c r="K39" s="46">
        <v>0.1333333333333333</v>
      </c>
      <c r="L39" s="47"/>
      <c r="V39" s="7" t="str">
        <f t="shared" si="1"/>
        <v>DANGSUGAR</v>
      </c>
      <c r="W39" s="52">
        <f t="shared" si="12"/>
        <v>-2.8571428571428571E-2</v>
      </c>
      <c r="X39" s="52">
        <f t="shared" si="13"/>
        <v>0.1333333333333333</v>
      </c>
      <c r="Y39" s="53">
        <f t="shared" si="2"/>
        <v>1237360</v>
      </c>
      <c r="Z39" s="53">
        <f t="shared" si="3"/>
        <v>84768854.150000006</v>
      </c>
    </row>
    <row r="40" spans="2:26" x14ac:dyDescent="0.3">
      <c r="B40" s="60" t="s">
        <v>61</v>
      </c>
      <c r="C40" s="41">
        <v>5.05</v>
      </c>
      <c r="D40" s="41">
        <v>5.0999999999999996</v>
      </c>
      <c r="E40" s="41">
        <v>4.55</v>
      </c>
      <c r="F40" s="42">
        <v>4.7</v>
      </c>
      <c r="G40" s="43">
        <v>-0.34999999999999964</v>
      </c>
      <c r="H40" s="43">
        <v>-6.9306930693069244</v>
      </c>
      <c r="I40" s="44">
        <v>5310257</v>
      </c>
      <c r="J40" s="62">
        <v>25139912.829999998</v>
      </c>
      <c r="K40" s="46">
        <v>1.4736842105263159</v>
      </c>
      <c r="L40" s="47"/>
      <c r="V40" s="7" t="str">
        <f t="shared" si="1"/>
        <v>DEAPCAP</v>
      </c>
      <c r="W40" s="52">
        <f t="shared" si="12"/>
        <v>-6.9306930693069244E-2</v>
      </c>
      <c r="X40" s="52">
        <f t="shared" si="13"/>
        <v>1.4736842105263159</v>
      </c>
      <c r="Y40" s="53">
        <f t="shared" si="2"/>
        <v>5310257</v>
      </c>
      <c r="Z40" s="53">
        <f t="shared" si="3"/>
        <v>25139912.829999998</v>
      </c>
    </row>
    <row r="41" spans="2:26" x14ac:dyDescent="0.3">
      <c r="B41" s="60" t="s">
        <v>62</v>
      </c>
      <c r="C41" s="41">
        <v>10.8</v>
      </c>
      <c r="D41" s="61">
        <v>10.8</v>
      </c>
      <c r="E41" s="61">
        <v>10.4</v>
      </c>
      <c r="F41" s="42">
        <v>10.4</v>
      </c>
      <c r="G41" s="43">
        <v>-0.40000000000000036</v>
      </c>
      <c r="H41" s="43">
        <v>-3.7037037037037068</v>
      </c>
      <c r="I41" s="44">
        <v>12026857</v>
      </c>
      <c r="J41" s="62">
        <v>127217341.2</v>
      </c>
      <c r="K41" s="46">
        <v>-0.22388059701492535</v>
      </c>
      <c r="L41" s="47"/>
      <c r="V41" s="7" t="str">
        <f t="shared" si="1"/>
        <v>ELLAHLAKES</v>
      </c>
      <c r="W41" s="52">
        <f t="shared" si="12"/>
        <v>-3.703703703703707E-2</v>
      </c>
      <c r="X41" s="52">
        <f t="shared" si="13"/>
        <v>-0.22388059701492535</v>
      </c>
      <c r="Y41" s="53">
        <f t="shared" si="2"/>
        <v>12026857</v>
      </c>
      <c r="Z41" s="53">
        <f t="shared" si="3"/>
        <v>127217341.2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684</v>
      </c>
      <c r="J42" s="62">
        <v>26307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684</v>
      </c>
      <c r="Z42" s="53">
        <f t="shared" si="3"/>
        <v>26307</v>
      </c>
    </row>
    <row r="43" spans="2:26" ht="15.75" customHeight="1" x14ac:dyDescent="0.3">
      <c r="B43" s="60" t="s">
        <v>64</v>
      </c>
      <c r="C43" s="41">
        <v>34.200000000000003</v>
      </c>
      <c r="D43" s="61">
        <v>34.200000000000003</v>
      </c>
      <c r="E43" s="61">
        <v>34.200000000000003</v>
      </c>
      <c r="F43" s="42">
        <v>34.200000000000003</v>
      </c>
      <c r="G43" s="43">
        <v>0</v>
      </c>
      <c r="H43" s="43">
        <v>0</v>
      </c>
      <c r="I43" s="44">
        <v>1431927</v>
      </c>
      <c r="J43" s="62">
        <v>47294230.600000001</v>
      </c>
      <c r="K43" s="46">
        <v>0.20000000000000018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0.20000000000000018</v>
      </c>
      <c r="Y43" s="53">
        <f t="shared" si="2"/>
        <v>1431927</v>
      </c>
      <c r="Z43" s="53">
        <f t="shared" si="3"/>
        <v>47294230.600000001</v>
      </c>
    </row>
    <row r="44" spans="2:26" x14ac:dyDescent="0.3">
      <c r="B44" s="60" t="s">
        <v>65</v>
      </c>
      <c r="C44" s="41">
        <v>61.2</v>
      </c>
      <c r="D44" s="61">
        <v>67.3</v>
      </c>
      <c r="E44" s="61">
        <v>67.3</v>
      </c>
      <c r="F44" s="42">
        <v>67.3</v>
      </c>
      <c r="G44" s="43">
        <v>6.0999999999999943</v>
      </c>
      <c r="H44" s="43">
        <v>9.967320261437898</v>
      </c>
      <c r="I44" s="44">
        <v>9931846</v>
      </c>
      <c r="J44" s="62">
        <v>668179534.39999998</v>
      </c>
      <c r="K44" s="46">
        <v>0.60620525059665864</v>
      </c>
      <c r="L44" s="47"/>
      <c r="V44" s="7" t="str">
        <f t="shared" si="1"/>
        <v>ETI</v>
      </c>
      <c r="W44" s="52">
        <f t="shared" si="12"/>
        <v>9.9673202614378981E-2</v>
      </c>
      <c r="X44" s="52">
        <f t="shared" si="13"/>
        <v>0.60620525059665864</v>
      </c>
      <c r="Y44" s="53">
        <f t="shared" si="2"/>
        <v>9931846</v>
      </c>
      <c r="Z44" s="53">
        <f t="shared" si="3"/>
        <v>668179534.39999998</v>
      </c>
    </row>
    <row r="45" spans="2:26" x14ac:dyDescent="0.3">
      <c r="B45" s="60" t="s">
        <v>66</v>
      </c>
      <c r="C45" s="41">
        <v>20.5</v>
      </c>
      <c r="D45" s="61">
        <v>18.600000000000001</v>
      </c>
      <c r="E45" s="61">
        <v>18.600000000000001</v>
      </c>
      <c r="F45" s="42">
        <v>18.600000000000001</v>
      </c>
      <c r="G45" s="43">
        <v>-1.8999999999999986</v>
      </c>
      <c r="H45" s="43">
        <v>-9.2682926829268215</v>
      </c>
      <c r="I45" s="44">
        <v>596099</v>
      </c>
      <c r="J45" s="62">
        <v>11157558.300000001</v>
      </c>
      <c r="K45" s="46">
        <v>0.63876651982378863</v>
      </c>
      <c r="L45" s="47"/>
      <c r="V45" s="7" t="str">
        <f t="shared" si="1"/>
        <v>ETRANZACT</v>
      </c>
      <c r="W45" s="52">
        <f t="shared" si="12"/>
        <v>-9.2682926829268208E-2</v>
      </c>
      <c r="X45" s="52">
        <f t="shared" si="13"/>
        <v>0.63876651982378863</v>
      </c>
      <c r="Y45" s="53">
        <f t="shared" si="2"/>
        <v>596099</v>
      </c>
      <c r="Z45" s="53">
        <f t="shared" si="3"/>
        <v>11157558.300000001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7289</v>
      </c>
      <c r="J46" s="62">
        <v>1115217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7289</v>
      </c>
      <c r="Z46" s="53">
        <f t="shared" si="3"/>
        <v>1115217</v>
      </c>
    </row>
    <row r="47" spans="2:26" x14ac:dyDescent="0.3">
      <c r="B47" s="60" t="s">
        <v>68</v>
      </c>
      <c r="C47" s="41">
        <v>11.75</v>
      </c>
      <c r="D47" s="61">
        <v>12.8</v>
      </c>
      <c r="E47" s="61">
        <v>12</v>
      </c>
      <c r="F47" s="42">
        <v>12.05</v>
      </c>
      <c r="G47" s="43">
        <v>0.30000000000000071</v>
      </c>
      <c r="H47" s="43">
        <v>2.553191489361708</v>
      </c>
      <c r="I47" s="44">
        <v>25765319</v>
      </c>
      <c r="J47" s="62">
        <v>314421060.69999999</v>
      </c>
      <c r="K47" s="46">
        <v>0</v>
      </c>
      <c r="L47" s="47"/>
      <c r="V47" s="7" t="str">
        <f t="shared" si="1"/>
        <v>FCMB</v>
      </c>
      <c r="W47" s="52">
        <f t="shared" si="12"/>
        <v>2.5531914893617079E-2</v>
      </c>
      <c r="X47" s="52">
        <f t="shared" si="13"/>
        <v>0</v>
      </c>
      <c r="Y47" s="53">
        <f t="shared" si="2"/>
        <v>25765319</v>
      </c>
      <c r="Z47" s="53">
        <f t="shared" si="3"/>
        <v>314421060.69999999</v>
      </c>
    </row>
    <row r="48" spans="2:26" x14ac:dyDescent="0.3">
      <c r="B48" s="60" t="s">
        <v>69</v>
      </c>
      <c r="C48" s="41">
        <v>19.75</v>
      </c>
      <c r="D48" s="61">
        <v>20.8</v>
      </c>
      <c r="E48" s="61">
        <v>19.75</v>
      </c>
      <c r="F48" s="42">
        <v>20.05</v>
      </c>
      <c r="G48" s="43">
        <v>0.30000000000000071</v>
      </c>
      <c r="H48" s="43">
        <v>1.5189873417721556</v>
      </c>
      <c r="I48" s="44">
        <v>37937754</v>
      </c>
      <c r="J48" s="62">
        <v>761380837</v>
      </c>
      <c r="K48" s="46">
        <v>5.5263157894736903E-2</v>
      </c>
      <c r="L48" s="47"/>
      <c r="V48" s="7" t="str">
        <f t="shared" si="1"/>
        <v>FIDELITYBK</v>
      </c>
      <c r="W48" s="52">
        <f t="shared" si="12"/>
        <v>1.5189873417721555E-2</v>
      </c>
      <c r="X48" s="52">
        <f t="shared" si="13"/>
        <v>5.5263157894736903E-2</v>
      </c>
      <c r="Y48" s="53">
        <f t="shared" si="2"/>
        <v>37937754</v>
      </c>
      <c r="Z48" s="53">
        <f t="shared" si="3"/>
        <v>761380837</v>
      </c>
    </row>
    <row r="49" spans="2:26" x14ac:dyDescent="0.3">
      <c r="B49" s="60" t="s">
        <v>70</v>
      </c>
      <c r="C49" s="41">
        <v>98.5</v>
      </c>
      <c r="D49" s="61">
        <v>100</v>
      </c>
      <c r="E49" s="61">
        <v>100</v>
      </c>
      <c r="F49" s="42">
        <v>100</v>
      </c>
      <c r="G49" s="43">
        <v>1.5</v>
      </c>
      <c r="H49" s="43">
        <v>1.5228426395939088</v>
      </c>
      <c r="I49" s="44">
        <v>535782</v>
      </c>
      <c r="J49" s="62">
        <v>54188675.149999999</v>
      </c>
      <c r="K49" s="46">
        <v>0.99600798403193602</v>
      </c>
      <c r="L49" s="47"/>
      <c r="V49" s="7" t="str">
        <f t="shared" si="1"/>
        <v>FIDSON</v>
      </c>
      <c r="W49" s="52">
        <f t="shared" si="12"/>
        <v>1.5228426395939087E-2</v>
      </c>
      <c r="X49" s="52">
        <f t="shared" si="13"/>
        <v>0.99600798403193602</v>
      </c>
      <c r="Y49" s="53">
        <f t="shared" si="2"/>
        <v>535782</v>
      </c>
      <c r="Z49" s="53">
        <f t="shared" si="3"/>
        <v>54188675.149999999</v>
      </c>
    </row>
    <row r="50" spans="2:26" x14ac:dyDescent="0.3">
      <c r="B50" s="60" t="s">
        <v>71</v>
      </c>
      <c r="C50" s="41">
        <v>58.45</v>
      </c>
      <c r="D50" s="61">
        <v>64.25</v>
      </c>
      <c r="E50" s="61">
        <v>61.4</v>
      </c>
      <c r="F50" s="42">
        <v>64</v>
      </c>
      <c r="G50" s="43">
        <v>5.5499999999999972</v>
      </c>
      <c r="H50" s="43">
        <v>9.495295124037634</v>
      </c>
      <c r="I50" s="44">
        <v>31463836</v>
      </c>
      <c r="J50" s="62">
        <v>1984972055.000001</v>
      </c>
      <c r="K50" s="46">
        <v>0.33611691022964507</v>
      </c>
      <c r="L50" s="47"/>
      <c r="V50" s="7" t="str">
        <f t="shared" si="1"/>
        <v>FIRSTHOLDCO</v>
      </c>
      <c r="W50" s="52">
        <f t="shared" si="12"/>
        <v>9.4952951240376338E-2</v>
      </c>
      <c r="X50" s="52">
        <f t="shared" si="13"/>
        <v>0.33611691022964507</v>
      </c>
      <c r="Y50" s="53">
        <f t="shared" si="2"/>
        <v>31463836</v>
      </c>
      <c r="Z50" s="53">
        <f t="shared" si="3"/>
        <v>1984972055.000001</v>
      </c>
    </row>
    <row r="51" spans="2:26" x14ac:dyDescent="0.3">
      <c r="B51" s="60" t="s">
        <v>72</v>
      </c>
      <c r="C51" s="41">
        <v>1.35</v>
      </c>
      <c r="D51" s="41">
        <v>1.48</v>
      </c>
      <c r="E51" s="41">
        <v>1.36</v>
      </c>
      <c r="F51" s="42">
        <v>1.36</v>
      </c>
      <c r="G51" s="43">
        <v>1.0000000000000009E-2</v>
      </c>
      <c r="H51" s="43">
        <v>0.74074074074074137</v>
      </c>
      <c r="I51" s="44">
        <v>24532552</v>
      </c>
      <c r="J51" s="62">
        <v>36114262.270000003</v>
      </c>
      <c r="K51" s="46">
        <v>5.8</v>
      </c>
      <c r="L51" s="47"/>
      <c r="V51" s="7" t="str">
        <f t="shared" si="1"/>
        <v>FTGINSURE</v>
      </c>
      <c r="W51" s="52">
        <f t="shared" si="12"/>
        <v>7.4074074074074138E-3</v>
      </c>
      <c r="X51" s="52">
        <f t="shared" si="13"/>
        <v>5.8</v>
      </c>
      <c r="Y51" s="53">
        <f t="shared" si="2"/>
        <v>24532552</v>
      </c>
      <c r="Z51" s="53">
        <f t="shared" si="3"/>
        <v>36114262.270000003</v>
      </c>
    </row>
    <row r="52" spans="2:26" x14ac:dyDescent="0.3">
      <c r="B52" s="60" t="s">
        <v>73</v>
      </c>
      <c r="C52" s="41">
        <v>5.5</v>
      </c>
      <c r="D52" s="61">
        <v>5.5</v>
      </c>
      <c r="E52" s="61">
        <v>5.5</v>
      </c>
      <c r="F52" s="42">
        <v>5.5</v>
      </c>
      <c r="G52" s="43">
        <v>0</v>
      </c>
      <c r="H52" s="43">
        <v>0</v>
      </c>
      <c r="I52" s="44">
        <v>849519</v>
      </c>
      <c r="J52" s="62">
        <v>4688821.92</v>
      </c>
      <c r="K52" s="46">
        <v>0.10000000000000009</v>
      </c>
      <c r="L52" s="47"/>
      <c r="V52" s="7" t="str">
        <f t="shared" si="1"/>
        <v>FTNCOCOA</v>
      </c>
      <c r="W52" s="52">
        <f t="shared" si="12"/>
        <v>0</v>
      </c>
      <c r="X52" s="52">
        <f t="shared" si="13"/>
        <v>0.10000000000000009</v>
      </c>
      <c r="Y52" s="53">
        <f t="shared" si="2"/>
        <v>849519</v>
      </c>
      <c r="Z52" s="53">
        <f t="shared" si="3"/>
        <v>4688821.92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43">
        <v>0</v>
      </c>
      <c r="H53" s="43">
        <v>0</v>
      </c>
      <c r="I53" s="44">
        <v>2576</v>
      </c>
      <c r="J53" s="62">
        <v>2625716.7999999998</v>
      </c>
      <c r="K53" s="46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2576</v>
      </c>
      <c r="Z53" s="53">
        <f t="shared" si="3"/>
        <v>2625716.7999999998</v>
      </c>
    </row>
    <row r="54" spans="2:26" x14ac:dyDescent="0.3">
      <c r="B54" s="60" t="s">
        <v>75</v>
      </c>
      <c r="C54" s="41">
        <v>128</v>
      </c>
      <c r="D54" s="41">
        <v>128.55000000000001</v>
      </c>
      <c r="E54" s="41">
        <v>128</v>
      </c>
      <c r="F54" s="42">
        <v>128.5</v>
      </c>
      <c r="G54" s="43">
        <v>0.5</v>
      </c>
      <c r="H54" s="43">
        <v>0.390625</v>
      </c>
      <c r="I54" s="44">
        <v>26111046</v>
      </c>
      <c r="J54" s="62">
        <v>3354477840.1000028</v>
      </c>
      <c r="K54" s="46">
        <v>0.41675854465270112</v>
      </c>
      <c r="L54" s="47"/>
      <c r="V54" s="7" t="str">
        <f t="shared" si="1"/>
        <v>GTCO</v>
      </c>
      <c r="W54" s="52">
        <f t="shared" si="12"/>
        <v>3.90625E-3</v>
      </c>
      <c r="X54" s="52">
        <f t="shared" si="13"/>
        <v>0.41675854465270112</v>
      </c>
      <c r="Y54" s="53">
        <f t="shared" si="2"/>
        <v>26111046</v>
      </c>
      <c r="Z54" s="53">
        <f t="shared" si="3"/>
        <v>3354477840.1000028</v>
      </c>
    </row>
    <row r="55" spans="2:26" x14ac:dyDescent="0.3">
      <c r="B55" s="60" t="s">
        <v>76</v>
      </c>
      <c r="C55" s="41">
        <v>1.21</v>
      </c>
      <c r="D55" s="61">
        <v>1.25</v>
      </c>
      <c r="E55" s="61">
        <v>1.21</v>
      </c>
      <c r="F55" s="42">
        <v>1.25</v>
      </c>
      <c r="G55" s="43">
        <v>4.0000000000000036E-2</v>
      </c>
      <c r="H55" s="43">
        <v>3.3057851239669449</v>
      </c>
      <c r="I55" s="44">
        <v>5861795</v>
      </c>
      <c r="J55" s="62">
        <v>7229787.0800000001</v>
      </c>
      <c r="K55" s="46">
        <v>-6.0150375939849621E-2</v>
      </c>
      <c r="L55" s="47"/>
      <c r="V55" s="7" t="str">
        <f t="shared" si="1"/>
        <v>GUINEAINS</v>
      </c>
      <c r="W55" s="52">
        <f t="shared" si="12"/>
        <v>3.305785123966945E-2</v>
      </c>
      <c r="X55" s="52">
        <f t="shared" si="13"/>
        <v>-6.0150375939849621E-2</v>
      </c>
      <c r="Y55" s="53">
        <f t="shared" si="2"/>
        <v>5861795</v>
      </c>
      <c r="Z55" s="53">
        <f t="shared" si="3"/>
        <v>7229787.0800000001</v>
      </c>
    </row>
    <row r="56" spans="2:26" x14ac:dyDescent="0.3">
      <c r="B56" s="60" t="s">
        <v>77</v>
      </c>
      <c r="C56" s="41">
        <v>499</v>
      </c>
      <c r="D56" s="61">
        <v>499</v>
      </c>
      <c r="E56" s="61">
        <v>499</v>
      </c>
      <c r="F56" s="42">
        <v>499</v>
      </c>
      <c r="G56" s="43">
        <v>0</v>
      </c>
      <c r="H56" s="43">
        <v>0</v>
      </c>
      <c r="I56" s="44">
        <v>43463</v>
      </c>
      <c r="J56" s="62">
        <v>19793691.100000001</v>
      </c>
      <c r="K56" s="46">
        <v>0.42612174907116329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0.42612174907116329</v>
      </c>
      <c r="Y56" s="53">
        <f t="shared" si="2"/>
        <v>43463</v>
      </c>
      <c r="Z56" s="53">
        <f t="shared" si="3"/>
        <v>19793691.100000001</v>
      </c>
    </row>
    <row r="57" spans="2:26" x14ac:dyDescent="0.3">
      <c r="B57" s="60" t="s">
        <v>78</v>
      </c>
      <c r="C57" s="41">
        <v>3.85</v>
      </c>
      <c r="D57" s="61">
        <v>3.85</v>
      </c>
      <c r="E57" s="61">
        <v>3.85</v>
      </c>
      <c r="F57" s="42">
        <v>3.85</v>
      </c>
      <c r="G57" s="43">
        <v>0</v>
      </c>
      <c r="H57" s="43">
        <v>0</v>
      </c>
      <c r="I57" s="44">
        <v>397445</v>
      </c>
      <c r="J57" s="62">
        <v>1525391.85</v>
      </c>
      <c r="K57" s="46">
        <v>-3.7499999999999978E-2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-3.7499999999999978E-2</v>
      </c>
      <c r="Y57" s="53">
        <f t="shared" si="2"/>
        <v>397445</v>
      </c>
      <c r="Z57" s="53">
        <f t="shared" si="3"/>
        <v>1525391.85</v>
      </c>
    </row>
    <row r="58" spans="2:26" x14ac:dyDescent="0.3">
      <c r="B58" s="60" t="s">
        <v>79</v>
      </c>
      <c r="C58" s="41">
        <v>21</v>
      </c>
      <c r="D58" s="61">
        <v>19</v>
      </c>
      <c r="E58" s="61">
        <v>18.899999999999999</v>
      </c>
      <c r="F58" s="42">
        <v>19</v>
      </c>
      <c r="G58" s="43">
        <v>-2</v>
      </c>
      <c r="H58" s="43">
        <v>-9.5238095238095237</v>
      </c>
      <c r="I58" s="44">
        <v>2783577</v>
      </c>
      <c r="J58" s="62">
        <v>53714922.149999999</v>
      </c>
      <c r="K58" s="46">
        <v>-0.13242009132420085</v>
      </c>
      <c r="L58" s="47"/>
      <c r="V58" s="7" t="str">
        <f t="shared" si="1"/>
        <v>HONYFLOUR</v>
      </c>
      <c r="W58" s="52">
        <f t="shared" si="12"/>
        <v>-9.5238095238095233E-2</v>
      </c>
      <c r="X58" s="52">
        <f t="shared" si="13"/>
        <v>-0.13242009132420085</v>
      </c>
      <c r="Y58" s="53">
        <f t="shared" si="2"/>
        <v>2783577</v>
      </c>
      <c r="Z58" s="53">
        <f t="shared" si="3"/>
        <v>53714922.149999999</v>
      </c>
    </row>
    <row r="59" spans="2:26" x14ac:dyDescent="0.3">
      <c r="B59" s="60" t="s">
        <v>80</v>
      </c>
      <c r="C59" s="41">
        <v>33.4</v>
      </c>
      <c r="D59" s="41">
        <v>33.4</v>
      </c>
      <c r="E59" s="41">
        <v>33.4</v>
      </c>
      <c r="F59" s="42">
        <v>33.4</v>
      </c>
      <c r="G59" s="43">
        <v>0</v>
      </c>
      <c r="H59" s="43">
        <v>0</v>
      </c>
      <c r="I59" s="44">
        <v>300517</v>
      </c>
      <c r="J59" s="62">
        <v>10422621.75</v>
      </c>
      <c r="K59" s="46">
        <v>-0.20286396181384247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-0.20286396181384247</v>
      </c>
      <c r="Y59" s="53">
        <f t="shared" si="2"/>
        <v>300517</v>
      </c>
      <c r="Z59" s="53">
        <f t="shared" si="3"/>
        <v>10422621.75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24825</v>
      </c>
      <c r="J60" s="62">
        <v>847723.3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24825</v>
      </c>
      <c r="Z60" s="53">
        <f t="shared" si="3"/>
        <v>847723.3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125855</v>
      </c>
      <c r="J61" s="62">
        <v>2630369.5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125855</v>
      </c>
      <c r="Z61" s="53">
        <f t="shared" si="3"/>
        <v>2630369.5</v>
      </c>
    </row>
    <row r="62" spans="2:26" x14ac:dyDescent="0.3">
      <c r="B62" s="60" t="s">
        <v>83</v>
      </c>
      <c r="C62" s="41">
        <v>14.5</v>
      </c>
      <c r="D62" s="41">
        <v>14.5</v>
      </c>
      <c r="E62" s="41">
        <v>14.5</v>
      </c>
      <c r="F62" s="42">
        <v>14.5</v>
      </c>
      <c r="G62" s="43">
        <v>0</v>
      </c>
      <c r="H62" s="43">
        <v>0</v>
      </c>
      <c r="I62" s="44">
        <v>1198889</v>
      </c>
      <c r="J62" s="62">
        <v>17186380.5</v>
      </c>
      <c r="K62" s="46">
        <v>3.5714285714285809E-2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3.5714285714285809E-2</v>
      </c>
      <c r="Y62" s="53">
        <f t="shared" si="2"/>
        <v>1198889</v>
      </c>
      <c r="Z62" s="53">
        <f t="shared" si="3"/>
        <v>17186380.5</v>
      </c>
    </row>
    <row r="63" spans="2:26" x14ac:dyDescent="0.3">
      <c r="B63" s="60" t="s">
        <v>84</v>
      </c>
      <c r="C63" s="41">
        <v>3.03</v>
      </c>
      <c r="D63" s="61">
        <v>3.06</v>
      </c>
      <c r="E63" s="61">
        <v>3.06</v>
      </c>
      <c r="F63" s="42">
        <v>3.06</v>
      </c>
      <c r="G63" s="43">
        <v>3.0000000000000249E-2</v>
      </c>
      <c r="H63" s="43">
        <v>0.99009900990099842</v>
      </c>
      <c r="I63" s="44">
        <v>891481</v>
      </c>
      <c r="J63" s="62">
        <v>2741772.36</v>
      </c>
      <c r="K63" s="46">
        <v>0.22399999999999998</v>
      </c>
      <c r="L63" s="47"/>
      <c r="V63" s="7" t="str">
        <f t="shared" si="1"/>
        <v>INTENEGINS</v>
      </c>
      <c r="W63" s="52">
        <f t="shared" si="12"/>
        <v>9.9009900990099844E-3</v>
      </c>
      <c r="X63" s="52">
        <f t="shared" si="13"/>
        <v>0.22399999999999998</v>
      </c>
      <c r="Y63" s="53">
        <f t="shared" si="2"/>
        <v>891481</v>
      </c>
      <c r="Z63" s="53">
        <f t="shared" si="3"/>
        <v>2741772.36</v>
      </c>
    </row>
    <row r="64" spans="2:26" x14ac:dyDescent="0.3">
      <c r="B64" s="60" t="s">
        <v>85</v>
      </c>
      <c r="C64" s="41">
        <v>9.23</v>
      </c>
      <c r="D64" s="61">
        <v>9.75</v>
      </c>
      <c r="E64" s="61">
        <v>9</v>
      </c>
      <c r="F64" s="42">
        <v>9.6199999999999992</v>
      </c>
      <c r="G64" s="43">
        <v>0.38999999999999879</v>
      </c>
      <c r="H64" s="43">
        <v>4.2253521126760427</v>
      </c>
      <c r="I64" s="44">
        <v>26441250</v>
      </c>
      <c r="J64" s="62">
        <v>246437845.43000001</v>
      </c>
      <c r="K64" s="46">
        <v>1.1142857142857143</v>
      </c>
      <c r="L64" s="47"/>
      <c r="V64" s="7" t="str">
        <f t="shared" si="1"/>
        <v>JAIZBANK</v>
      </c>
      <c r="W64" s="52">
        <f t="shared" si="12"/>
        <v>4.2253521126760424E-2</v>
      </c>
      <c r="X64" s="52">
        <f t="shared" si="13"/>
        <v>1.1142857142857143</v>
      </c>
      <c r="Y64" s="53">
        <f t="shared" si="2"/>
        <v>26441250</v>
      </c>
      <c r="Z64" s="53">
        <f t="shared" si="3"/>
        <v>246437845.43000001</v>
      </c>
    </row>
    <row r="65" spans="1:26" x14ac:dyDescent="0.3">
      <c r="B65" s="60" t="s">
        <v>86</v>
      </c>
      <c r="C65" s="41">
        <v>3.29</v>
      </c>
      <c r="D65" s="41">
        <v>3.35</v>
      </c>
      <c r="E65" s="41">
        <v>3.2</v>
      </c>
      <c r="F65" s="42">
        <v>3.25</v>
      </c>
      <c r="G65" s="43">
        <v>-4.0000000000000036E-2</v>
      </c>
      <c r="H65" s="43">
        <v>-1.2158054711246211</v>
      </c>
      <c r="I65" s="44">
        <v>44440791</v>
      </c>
      <c r="J65" s="62">
        <v>146366780.36000001</v>
      </c>
      <c r="K65" s="46">
        <v>0.40692640692640691</v>
      </c>
      <c r="L65" s="47"/>
      <c r="V65" s="7" t="str">
        <f t="shared" si="1"/>
        <v>JAPAULGOLD</v>
      </c>
      <c r="W65" s="52">
        <f t="shared" si="12"/>
        <v>-1.2158054711246211E-2</v>
      </c>
      <c r="X65" s="52">
        <f t="shared" si="13"/>
        <v>0.40692640692640691</v>
      </c>
      <c r="Y65" s="53">
        <f t="shared" si="2"/>
        <v>44440791</v>
      </c>
      <c r="Z65" s="53">
        <f t="shared" si="3"/>
        <v>146366780.36000001</v>
      </c>
    </row>
    <row r="66" spans="1:26" x14ac:dyDescent="0.3">
      <c r="B66" s="60" t="s">
        <v>87</v>
      </c>
      <c r="C66" s="41">
        <v>299</v>
      </c>
      <c r="D66" s="61">
        <v>288</v>
      </c>
      <c r="E66" s="61">
        <v>269.10000000000002</v>
      </c>
      <c r="F66" s="42">
        <v>288</v>
      </c>
      <c r="G66" s="43">
        <v>-11</v>
      </c>
      <c r="H66" s="43">
        <v>-3.6789297658862878</v>
      </c>
      <c r="I66" s="44">
        <v>474661</v>
      </c>
      <c r="J66" s="62">
        <v>131120962.8</v>
      </c>
      <c r="K66" s="46">
        <v>0.88358404185742301</v>
      </c>
      <c r="L66" s="47"/>
      <c r="V66" s="7" t="str">
        <f t="shared" si="1"/>
        <v>JBERGER</v>
      </c>
      <c r="W66" s="52">
        <f t="shared" si="12"/>
        <v>-3.678929765886288E-2</v>
      </c>
      <c r="X66" s="52">
        <f t="shared" si="13"/>
        <v>0.88358404185742301</v>
      </c>
      <c r="Y66" s="53">
        <f t="shared" si="2"/>
        <v>474661</v>
      </c>
      <c r="Z66" s="53">
        <f t="shared" si="3"/>
        <v>131120962.8</v>
      </c>
    </row>
    <row r="67" spans="1:26" x14ac:dyDescent="0.3">
      <c r="B67" s="60" t="s">
        <v>88</v>
      </c>
      <c r="C67" s="41">
        <v>14</v>
      </c>
      <c r="D67" s="41">
        <v>14</v>
      </c>
      <c r="E67" s="41">
        <v>14</v>
      </c>
      <c r="F67" s="42">
        <v>14</v>
      </c>
      <c r="G67" s="43">
        <v>0</v>
      </c>
      <c r="H67" s="43">
        <v>0</v>
      </c>
      <c r="I67" s="44">
        <v>424233</v>
      </c>
      <c r="J67" s="62">
        <v>5545141.9000000004</v>
      </c>
      <c r="K67" s="46">
        <v>1.8571428571428568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1.8571428571428568</v>
      </c>
      <c r="Y67" s="53">
        <f t="shared" si="2"/>
        <v>424233</v>
      </c>
      <c r="Z67" s="53">
        <f t="shared" si="3"/>
        <v>5545141.9000000004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1310</v>
      </c>
      <c r="J68" s="62">
        <v>8567.4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1310</v>
      </c>
      <c r="Z68" s="53">
        <f t="shared" si="3"/>
        <v>8567.4</v>
      </c>
    </row>
    <row r="69" spans="1:26" x14ac:dyDescent="0.3">
      <c r="B69" s="60" t="s">
        <v>90</v>
      </c>
      <c r="C69" s="41">
        <v>2</v>
      </c>
      <c r="D69" s="61">
        <v>2.17</v>
      </c>
      <c r="E69" s="61">
        <v>1.99</v>
      </c>
      <c r="F69" s="42">
        <v>2</v>
      </c>
      <c r="G69" s="43">
        <v>0</v>
      </c>
      <c r="H69" s="43">
        <v>0</v>
      </c>
      <c r="I69" s="44">
        <v>31165037</v>
      </c>
      <c r="J69" s="62">
        <v>63081588.140000001</v>
      </c>
      <c r="K69" s="46">
        <v>-0.18367346938775519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-0.18367346938775519</v>
      </c>
      <c r="Y69" s="53">
        <f t="shared" si="2"/>
        <v>31165037</v>
      </c>
      <c r="Z69" s="53">
        <f t="shared" si="3"/>
        <v>63081588.140000001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237832</v>
      </c>
      <c r="J70" s="62">
        <v>2039263.9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237832</v>
      </c>
      <c r="Z70" s="53">
        <f t="shared" si="3"/>
        <v>2039263.9</v>
      </c>
    </row>
    <row r="71" spans="1:26" x14ac:dyDescent="0.3">
      <c r="B71" s="60" t="s">
        <v>92</v>
      </c>
      <c r="C71" s="41">
        <v>6.25</v>
      </c>
      <c r="D71" s="41">
        <v>6.25</v>
      </c>
      <c r="E71" s="41">
        <v>6.25</v>
      </c>
      <c r="F71" s="42">
        <v>6.25</v>
      </c>
      <c r="G71" s="43">
        <v>0</v>
      </c>
      <c r="H71" s="43">
        <v>0</v>
      </c>
      <c r="I71" s="44">
        <v>586062</v>
      </c>
      <c r="J71" s="62">
        <v>3672364.21</v>
      </c>
      <c r="K71" s="46">
        <v>0.18147448015122869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0.18147448015122869</v>
      </c>
      <c r="Y71" s="53">
        <f t="shared" si="2"/>
        <v>586062</v>
      </c>
      <c r="Z71" s="53">
        <f t="shared" si="3"/>
        <v>3672364.21</v>
      </c>
    </row>
    <row r="72" spans="1:26" x14ac:dyDescent="0.3">
      <c r="B72" s="60" t="s">
        <v>93</v>
      </c>
      <c r="C72" s="41">
        <v>1.52</v>
      </c>
      <c r="D72" s="41">
        <v>1.67</v>
      </c>
      <c r="E72" s="41">
        <v>1.45</v>
      </c>
      <c r="F72" s="42">
        <v>1.5</v>
      </c>
      <c r="G72" s="43">
        <v>-2.0000000000000018E-2</v>
      </c>
      <c r="H72" s="43">
        <v>-1.3157894736842117</v>
      </c>
      <c r="I72" s="44">
        <v>30659972</v>
      </c>
      <c r="J72" s="62">
        <v>47087959.289999999</v>
      </c>
      <c r="K72" s="46">
        <v>-0.15730337078651691</v>
      </c>
      <c r="L72" s="47"/>
      <c r="V72" s="7" t="str">
        <f t="shared" si="1"/>
        <v>LINKASSURE</v>
      </c>
      <c r="W72" s="52">
        <f t="shared" si="12"/>
        <v>-1.3157894736842117E-2</v>
      </c>
      <c r="X72" s="52">
        <f t="shared" si="13"/>
        <v>-0.15730337078651691</v>
      </c>
      <c r="Y72" s="53">
        <f t="shared" si="2"/>
        <v>30659972</v>
      </c>
      <c r="Z72" s="53">
        <f t="shared" si="3"/>
        <v>47087959.289999999</v>
      </c>
    </row>
    <row r="73" spans="1:26" x14ac:dyDescent="0.3">
      <c r="B73" s="60" t="s">
        <v>94</v>
      </c>
      <c r="C73" s="41">
        <v>7.2</v>
      </c>
      <c r="D73" s="41">
        <v>7.15</v>
      </c>
      <c r="E73" s="41">
        <v>7.15</v>
      </c>
      <c r="F73" s="42">
        <v>7.15</v>
      </c>
      <c r="G73" s="43">
        <v>-4.9999999999999822E-2</v>
      </c>
      <c r="H73" s="43">
        <v>-0.69444444444444198</v>
      </c>
      <c r="I73" s="44">
        <v>1196970</v>
      </c>
      <c r="J73" s="62">
        <v>8608409.25</v>
      </c>
      <c r="K73" s="46">
        <v>0.18181818181818188</v>
      </c>
      <c r="L73" s="47"/>
      <c r="V73" s="7" t="str">
        <f t="shared" ref="V73:V136" si="16">IF(ISTEXT(B73),B73,"")</f>
        <v>LIVESTOCK</v>
      </c>
      <c r="W73" s="52">
        <f t="shared" si="12"/>
        <v>-6.9444444444444198E-3</v>
      </c>
      <c r="X73" s="52">
        <f t="shared" si="13"/>
        <v>0.18181818181818188</v>
      </c>
      <c r="Y73" s="53">
        <f t="shared" ref="Y73:Y136" si="17">IF(ISTEXT(B73),I73,"")</f>
        <v>1196970</v>
      </c>
      <c r="Z73" s="53">
        <f t="shared" ref="Z73:Z136" si="18">IF(ISTEXT(B73),J73,"")</f>
        <v>8608409.25</v>
      </c>
    </row>
    <row r="74" spans="1:26" x14ac:dyDescent="0.3">
      <c r="B74" s="60" t="s">
        <v>95</v>
      </c>
      <c r="C74" s="41">
        <v>4.32</v>
      </c>
      <c r="D74" s="61">
        <v>4.0999999999999996</v>
      </c>
      <c r="E74" s="61">
        <v>3.9</v>
      </c>
      <c r="F74" s="42">
        <v>4.0999999999999996</v>
      </c>
      <c r="G74" s="43">
        <v>-0.22000000000000064</v>
      </c>
      <c r="H74" s="43">
        <v>-5.0925925925926068</v>
      </c>
      <c r="I74" s="44">
        <v>1007228</v>
      </c>
      <c r="J74" s="62">
        <v>4032831.03</v>
      </c>
      <c r="K74" s="46">
        <v>0.188405797101449</v>
      </c>
      <c r="L74" s="47"/>
      <c r="V74" s="7" t="str">
        <f t="shared" si="16"/>
        <v>LIVINGTRUST</v>
      </c>
      <c r="W74" s="52">
        <f t="shared" ref="W74:W137" si="19">IF(ISTEXT(B74),H74,"")/100</f>
        <v>-5.0925925925926069E-2</v>
      </c>
      <c r="X74" s="52">
        <f t="shared" ref="X74:X137" si="20">IF(ISTEXT(B74),K74,"")</f>
        <v>0.188405797101449</v>
      </c>
      <c r="Y74" s="53">
        <f t="shared" si="17"/>
        <v>1007228</v>
      </c>
      <c r="Z74" s="53">
        <f t="shared" si="18"/>
        <v>4032831.03</v>
      </c>
    </row>
    <row r="75" spans="1:26" x14ac:dyDescent="0.3">
      <c r="B75" s="60" t="s">
        <v>96</v>
      </c>
      <c r="C75" s="41">
        <v>15.1</v>
      </c>
      <c r="D75" s="61">
        <v>14.6</v>
      </c>
      <c r="E75" s="61">
        <v>14.5</v>
      </c>
      <c r="F75" s="42">
        <v>14.59</v>
      </c>
      <c r="G75" s="43">
        <v>-0.50999999999999979</v>
      </c>
      <c r="H75" s="43">
        <v>-3.3774834437086079</v>
      </c>
      <c r="I75" s="44">
        <v>3303476</v>
      </c>
      <c r="J75" s="62">
        <v>48108859.640000001</v>
      </c>
      <c r="K75" s="46">
        <v>6.496350364963499E-2</v>
      </c>
      <c r="L75" s="47"/>
      <c r="V75" s="7" t="str">
        <f t="shared" si="16"/>
        <v>MANSARD</v>
      </c>
      <c r="W75" s="52">
        <f t="shared" si="19"/>
        <v>-3.3774834437086079E-2</v>
      </c>
      <c r="X75" s="52">
        <f t="shared" si="20"/>
        <v>6.496350364963499E-2</v>
      </c>
      <c r="Y75" s="53">
        <f t="shared" si="17"/>
        <v>3303476</v>
      </c>
      <c r="Z75" s="53">
        <f t="shared" si="18"/>
        <v>48108859.640000001</v>
      </c>
    </row>
    <row r="76" spans="1:26" x14ac:dyDescent="0.3">
      <c r="B76" s="60" t="s">
        <v>97</v>
      </c>
      <c r="C76" s="41">
        <v>36</v>
      </c>
      <c r="D76" s="41">
        <v>36.700000000000003</v>
      </c>
      <c r="E76" s="41">
        <v>36</v>
      </c>
      <c r="F76" s="42">
        <v>36</v>
      </c>
      <c r="G76" s="43">
        <v>0</v>
      </c>
      <c r="H76" s="43">
        <v>0</v>
      </c>
      <c r="I76" s="44">
        <v>3059069</v>
      </c>
      <c r="J76" s="62">
        <v>111433846.8</v>
      </c>
      <c r="K76" s="46">
        <v>0.89473684210526305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0.89473684210526305</v>
      </c>
      <c r="Y76" s="53">
        <f t="shared" si="17"/>
        <v>3059069</v>
      </c>
      <c r="Z76" s="53">
        <f t="shared" si="18"/>
        <v>111433846.8</v>
      </c>
    </row>
    <row r="77" spans="1:26" x14ac:dyDescent="0.3">
      <c r="B77" s="60" t="s">
        <v>98</v>
      </c>
      <c r="C77" s="41">
        <v>4.01</v>
      </c>
      <c r="D77" s="61">
        <v>4.01</v>
      </c>
      <c r="E77" s="61">
        <v>3.95</v>
      </c>
      <c r="F77" s="42">
        <v>4</v>
      </c>
      <c r="G77" s="43">
        <v>-9.9999999999997868E-3</v>
      </c>
      <c r="H77" s="43">
        <v>-0.24937655860348598</v>
      </c>
      <c r="I77" s="44">
        <v>12946449</v>
      </c>
      <c r="J77" s="62">
        <v>51520036.700000003</v>
      </c>
      <c r="K77" s="46">
        <v>0.29032258064516125</v>
      </c>
      <c r="L77" s="47"/>
      <c r="V77" s="7" t="str">
        <f t="shared" si="16"/>
        <v>MBENEFIT</v>
      </c>
      <c r="W77" s="52">
        <f t="shared" si="19"/>
        <v>-2.4937655860348597E-3</v>
      </c>
      <c r="X77" s="52">
        <f t="shared" si="20"/>
        <v>0.29032258064516125</v>
      </c>
      <c r="Y77" s="53">
        <f t="shared" si="17"/>
        <v>12946449</v>
      </c>
      <c r="Z77" s="53">
        <f t="shared" si="18"/>
        <v>51520036.700000003</v>
      </c>
    </row>
    <row r="78" spans="1:26" x14ac:dyDescent="0.3">
      <c r="B78" s="60" t="s">
        <v>99</v>
      </c>
      <c r="C78" s="41">
        <v>6.31</v>
      </c>
      <c r="D78" s="41">
        <v>6.9</v>
      </c>
      <c r="E78" s="41">
        <v>6.9</v>
      </c>
      <c r="F78" s="42">
        <v>6.9</v>
      </c>
      <c r="G78" s="43">
        <v>0.59000000000000075</v>
      </c>
      <c r="H78" s="43">
        <v>9.3502377179080938</v>
      </c>
      <c r="I78" s="44">
        <v>1465841</v>
      </c>
      <c r="J78" s="62">
        <v>9627707.4299999997</v>
      </c>
      <c r="K78" s="46">
        <v>1.1100917431192663</v>
      </c>
      <c r="L78" s="47"/>
      <c r="V78" s="7" t="str">
        <f t="shared" si="16"/>
        <v>MCNICHOLS</v>
      </c>
      <c r="W78" s="52">
        <f t="shared" si="19"/>
        <v>9.3502377179080942E-2</v>
      </c>
      <c r="X78" s="52">
        <f t="shared" si="20"/>
        <v>1.1100917431192663</v>
      </c>
      <c r="Y78" s="53">
        <f t="shared" si="17"/>
        <v>1465841</v>
      </c>
      <c r="Z78" s="53">
        <f t="shared" si="18"/>
        <v>9627707.4299999997</v>
      </c>
    </row>
    <row r="79" spans="1:26" x14ac:dyDescent="0.3">
      <c r="B79" s="60" t="s">
        <v>100</v>
      </c>
      <c r="C79" s="41">
        <v>67.3</v>
      </c>
      <c r="D79" s="41">
        <v>63.9</v>
      </c>
      <c r="E79" s="41">
        <v>60.6</v>
      </c>
      <c r="F79" s="42">
        <v>60.6</v>
      </c>
      <c r="G79" s="43">
        <v>-6.6999999999999957</v>
      </c>
      <c r="H79" s="43">
        <v>-9.9554234769687895</v>
      </c>
      <c r="I79" s="44">
        <v>2477226</v>
      </c>
      <c r="J79" s="62">
        <v>152446218.34999999</v>
      </c>
      <c r="K79" s="46">
        <v>-7.055214723926384E-2</v>
      </c>
      <c r="L79" s="47"/>
      <c r="V79" s="7" t="str">
        <f t="shared" si="16"/>
        <v>MECURE</v>
      </c>
      <c r="W79" s="52">
        <f t="shared" si="19"/>
        <v>-9.9554234769687888E-2</v>
      </c>
      <c r="X79" s="52">
        <f t="shared" si="20"/>
        <v>-7.055214723926384E-2</v>
      </c>
      <c r="Y79" s="53">
        <f t="shared" si="17"/>
        <v>2477226</v>
      </c>
      <c r="Z79" s="53">
        <f t="shared" si="18"/>
        <v>152446218.34999999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42385</v>
      </c>
      <c r="J80" s="62">
        <v>722974.5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42385</v>
      </c>
      <c r="Z80" s="53">
        <f t="shared" si="18"/>
        <v>722974.5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43">
        <v>0</v>
      </c>
      <c r="H81" s="43">
        <v>0</v>
      </c>
      <c r="I81" s="44">
        <v>30198</v>
      </c>
      <c r="J81" s="62">
        <v>321636.15000000002</v>
      </c>
      <c r="K81" s="46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30198</v>
      </c>
      <c r="Z81" s="53">
        <f t="shared" si="18"/>
        <v>321636.15000000002</v>
      </c>
    </row>
    <row r="82" spans="2:26" x14ac:dyDescent="0.3">
      <c r="B82" s="60" t="s">
        <v>103</v>
      </c>
      <c r="C82" s="41">
        <v>755</v>
      </c>
      <c r="D82" s="61">
        <v>825</v>
      </c>
      <c r="E82" s="61">
        <v>825</v>
      </c>
      <c r="F82" s="42">
        <v>825</v>
      </c>
      <c r="G82" s="43">
        <v>70</v>
      </c>
      <c r="H82" s="43">
        <v>9.2715231788079464</v>
      </c>
      <c r="I82" s="44">
        <v>3376543</v>
      </c>
      <c r="J82" s="62">
        <v>2761829267.499999</v>
      </c>
      <c r="K82" s="46">
        <v>0.61448140900195702</v>
      </c>
      <c r="L82" s="47"/>
      <c r="V82" s="7" t="str">
        <f t="shared" si="16"/>
        <v>MTNN</v>
      </c>
      <c r="W82" s="52">
        <f t="shared" si="19"/>
        <v>9.2715231788079458E-2</v>
      </c>
      <c r="X82" s="52">
        <f t="shared" si="20"/>
        <v>0.61448140900195702</v>
      </c>
      <c r="Y82" s="53">
        <f t="shared" si="17"/>
        <v>3376543</v>
      </c>
      <c r="Z82" s="53">
        <f t="shared" si="18"/>
        <v>2761829267.499999</v>
      </c>
    </row>
    <row r="83" spans="2:26" x14ac:dyDescent="0.3">
      <c r="B83" s="60" t="s">
        <v>104</v>
      </c>
      <c r="C83" s="41">
        <v>22</v>
      </c>
      <c r="D83" s="41">
        <v>23.8</v>
      </c>
      <c r="E83" s="41">
        <v>23.8</v>
      </c>
      <c r="F83" s="42">
        <v>23.8</v>
      </c>
      <c r="G83" s="43">
        <v>1.8000000000000007</v>
      </c>
      <c r="H83" s="43">
        <v>8.1818181818181852</v>
      </c>
      <c r="I83" s="44">
        <v>437419</v>
      </c>
      <c r="J83" s="62">
        <v>9787891.1999999993</v>
      </c>
      <c r="K83" s="46">
        <v>0.78277153558052448</v>
      </c>
      <c r="L83" s="47"/>
      <c r="V83" s="7" t="str">
        <f t="shared" si="16"/>
        <v>MULTIVERSE</v>
      </c>
      <c r="W83" s="52">
        <f t="shared" si="19"/>
        <v>8.1818181818181845E-2</v>
      </c>
      <c r="X83" s="52">
        <f t="shared" si="20"/>
        <v>0.78277153558052448</v>
      </c>
      <c r="Y83" s="53">
        <f t="shared" si="17"/>
        <v>437419</v>
      </c>
      <c r="Z83" s="53">
        <f t="shared" si="18"/>
        <v>9787891.1999999993</v>
      </c>
    </row>
    <row r="84" spans="2:26" x14ac:dyDescent="0.3">
      <c r="B84" s="60" t="s">
        <v>105</v>
      </c>
      <c r="C84" s="41">
        <v>200</v>
      </c>
      <c r="D84" s="41">
        <v>220</v>
      </c>
      <c r="E84" s="41">
        <v>220</v>
      </c>
      <c r="F84" s="42">
        <v>220</v>
      </c>
      <c r="G84" s="43">
        <v>20</v>
      </c>
      <c r="H84" s="43">
        <v>10</v>
      </c>
      <c r="I84" s="44">
        <v>2253783</v>
      </c>
      <c r="J84" s="62">
        <v>494270740.44999999</v>
      </c>
      <c r="K84" s="46">
        <v>1.0370370370370372</v>
      </c>
      <c r="L84" s="47"/>
      <c r="V84" s="7" t="str">
        <f t="shared" si="16"/>
        <v>NAHCO</v>
      </c>
      <c r="W84" s="52">
        <f t="shared" si="19"/>
        <v>0.1</v>
      </c>
      <c r="X84" s="52">
        <f t="shared" si="20"/>
        <v>1.0370370370370372</v>
      </c>
      <c r="Y84" s="53">
        <f t="shared" si="17"/>
        <v>2253783</v>
      </c>
      <c r="Z84" s="53">
        <f t="shared" si="18"/>
        <v>494270740.44999999</v>
      </c>
    </row>
    <row r="85" spans="2:26" x14ac:dyDescent="0.3">
      <c r="B85" s="60" t="s">
        <v>106</v>
      </c>
      <c r="C85" s="41">
        <v>156</v>
      </c>
      <c r="D85" s="41">
        <v>156</v>
      </c>
      <c r="E85" s="41">
        <v>156</v>
      </c>
      <c r="F85" s="42">
        <v>156</v>
      </c>
      <c r="G85" s="43">
        <v>0</v>
      </c>
      <c r="H85" s="43">
        <v>0</v>
      </c>
      <c r="I85" s="44">
        <v>660647</v>
      </c>
      <c r="J85" s="62">
        <v>102882359.8</v>
      </c>
      <c r="K85" s="46">
        <v>0.45116279069767451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0.45116279069767451</v>
      </c>
      <c r="Y85" s="53">
        <f t="shared" si="17"/>
        <v>660647</v>
      </c>
      <c r="Z85" s="53">
        <f t="shared" si="18"/>
        <v>102882359.8</v>
      </c>
    </row>
    <row r="86" spans="2:26" x14ac:dyDescent="0.3">
      <c r="B86" s="60" t="s">
        <v>107</v>
      </c>
      <c r="C86" s="41">
        <v>73.5</v>
      </c>
      <c r="D86" s="61">
        <v>74</v>
      </c>
      <c r="E86" s="61">
        <v>73</v>
      </c>
      <c r="F86" s="42">
        <v>73</v>
      </c>
      <c r="G86" s="43">
        <v>-0.5</v>
      </c>
      <c r="H86" s="43">
        <v>-0.68027210884353739</v>
      </c>
      <c r="I86" s="44">
        <v>6102186</v>
      </c>
      <c r="J86" s="62">
        <v>447287787.14999998</v>
      </c>
      <c r="K86" s="46">
        <v>-3.0544488711819362E-2</v>
      </c>
      <c r="L86" s="47"/>
      <c r="V86" s="7" t="str">
        <f t="shared" si="16"/>
        <v>NB</v>
      </c>
      <c r="W86" s="52">
        <f t="shared" si="19"/>
        <v>-6.8027210884353739E-3</v>
      </c>
      <c r="X86" s="52">
        <f t="shared" si="20"/>
        <v>-3.0544488711819362E-2</v>
      </c>
      <c r="Y86" s="53">
        <f t="shared" si="17"/>
        <v>6102186</v>
      </c>
      <c r="Z86" s="53">
        <f t="shared" si="18"/>
        <v>447287787.14999998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8389</v>
      </c>
      <c r="J87" s="62">
        <v>1507581.9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8389</v>
      </c>
      <c r="Z87" s="53">
        <f t="shared" si="18"/>
        <v>1507581.9</v>
      </c>
    </row>
    <row r="88" spans="2:26" x14ac:dyDescent="0.3">
      <c r="B88" s="60" t="s">
        <v>109</v>
      </c>
      <c r="C88" s="41">
        <v>9.5</v>
      </c>
      <c r="D88" s="41">
        <v>9.5</v>
      </c>
      <c r="E88" s="41">
        <v>9.5</v>
      </c>
      <c r="F88" s="42">
        <v>9.5</v>
      </c>
      <c r="G88" s="43">
        <v>0</v>
      </c>
      <c r="H88" s="43">
        <v>0</v>
      </c>
      <c r="I88" s="44">
        <v>2142870</v>
      </c>
      <c r="J88" s="62">
        <v>20289958.050000001</v>
      </c>
      <c r="K88" s="46">
        <v>0.63793103448275867</v>
      </c>
      <c r="L88" s="47"/>
      <c r="V88" s="7" t="str">
        <f t="shared" si="16"/>
        <v>NEIMETH</v>
      </c>
      <c r="W88" s="52">
        <f t="shared" si="19"/>
        <v>0</v>
      </c>
      <c r="X88" s="52">
        <f t="shared" si="20"/>
        <v>0.63793103448275867</v>
      </c>
      <c r="Y88" s="53">
        <f t="shared" si="17"/>
        <v>2142870</v>
      </c>
      <c r="Z88" s="53">
        <f t="shared" si="18"/>
        <v>20289958.050000001</v>
      </c>
    </row>
    <row r="89" spans="2:26" x14ac:dyDescent="0.3">
      <c r="B89" s="60" t="s">
        <v>110</v>
      </c>
      <c r="C89" s="41">
        <v>31.2</v>
      </c>
      <c r="D89" s="41">
        <v>31</v>
      </c>
      <c r="E89" s="41">
        <v>28.1</v>
      </c>
      <c r="F89" s="42">
        <v>31</v>
      </c>
      <c r="G89" s="43">
        <v>-0.19999999999999929</v>
      </c>
      <c r="H89" s="43">
        <v>-0.64102564102563875</v>
      </c>
      <c r="I89" s="44">
        <v>1575076</v>
      </c>
      <c r="J89" s="62">
        <v>47082074.649999999</v>
      </c>
      <c r="K89" s="46">
        <v>0.15671641791044766</v>
      </c>
      <c r="L89" s="47"/>
      <c r="V89" s="7" t="str">
        <f t="shared" si="16"/>
        <v>NEM</v>
      </c>
      <c r="W89" s="52">
        <f t="shared" si="19"/>
        <v>-6.4102564102563875E-3</v>
      </c>
      <c r="X89" s="52">
        <f t="shared" si="20"/>
        <v>0.15671641791044766</v>
      </c>
      <c r="Y89" s="53">
        <f t="shared" si="17"/>
        <v>1575076</v>
      </c>
      <c r="Z89" s="53">
        <f t="shared" si="18"/>
        <v>47082074.649999999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166494</v>
      </c>
      <c r="J90" s="62">
        <v>515666737.39999998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166494</v>
      </c>
      <c r="Z90" s="53">
        <f t="shared" si="18"/>
        <v>515666737.39999998</v>
      </c>
    </row>
    <row r="91" spans="2:26" x14ac:dyDescent="0.3">
      <c r="B91" s="60" t="s">
        <v>112</v>
      </c>
      <c r="C91" s="41">
        <v>167</v>
      </c>
      <c r="D91" s="61">
        <v>170</v>
      </c>
      <c r="E91" s="61">
        <v>167</v>
      </c>
      <c r="F91" s="42">
        <v>170</v>
      </c>
      <c r="G91" s="43">
        <v>3</v>
      </c>
      <c r="H91" s="43">
        <v>1.7964071856287425</v>
      </c>
      <c r="I91" s="44">
        <v>3448951</v>
      </c>
      <c r="J91" s="62">
        <v>570909292.20000005</v>
      </c>
      <c r="K91" s="46">
        <v>1.4285714285714284</v>
      </c>
      <c r="L91" s="47"/>
      <c r="V91" s="7" t="str">
        <f t="shared" si="16"/>
        <v>NGXGROUP</v>
      </c>
      <c r="W91" s="52">
        <f t="shared" si="19"/>
        <v>1.7964071856287425E-2</v>
      </c>
      <c r="X91" s="52">
        <f t="shared" si="20"/>
        <v>1.4285714285714284</v>
      </c>
      <c r="Y91" s="53">
        <f t="shared" si="17"/>
        <v>3448951</v>
      </c>
      <c r="Z91" s="53">
        <f t="shared" si="18"/>
        <v>570909292.20000005</v>
      </c>
    </row>
    <row r="92" spans="2:26" x14ac:dyDescent="0.3">
      <c r="B92" s="60" t="s">
        <v>113</v>
      </c>
      <c r="C92" s="41">
        <v>127</v>
      </c>
      <c r="D92" s="61">
        <v>127</v>
      </c>
      <c r="E92" s="61">
        <v>127</v>
      </c>
      <c r="F92" s="42">
        <v>127</v>
      </c>
      <c r="G92" s="43">
        <v>0</v>
      </c>
      <c r="H92" s="43">
        <v>0</v>
      </c>
      <c r="I92" s="44">
        <v>321982</v>
      </c>
      <c r="J92" s="62">
        <v>41671922.5</v>
      </c>
      <c r="K92" s="46">
        <v>0.10434782608695659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0.10434782608695659</v>
      </c>
      <c r="Y92" s="53">
        <f t="shared" si="17"/>
        <v>321982</v>
      </c>
      <c r="Z92" s="53">
        <f t="shared" si="18"/>
        <v>41671922.5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3215</v>
      </c>
      <c r="J93" s="62">
        <v>229872.5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3215</v>
      </c>
      <c r="Z93" s="53">
        <f t="shared" si="18"/>
        <v>229872.5</v>
      </c>
    </row>
    <row r="94" spans="2:26" x14ac:dyDescent="0.3">
      <c r="B94" s="60" t="s">
        <v>115</v>
      </c>
      <c r="C94" s="41">
        <v>5.74</v>
      </c>
      <c r="D94" s="41">
        <v>5.85</v>
      </c>
      <c r="E94" s="41">
        <v>5.45</v>
      </c>
      <c r="F94" s="42">
        <v>5.8</v>
      </c>
      <c r="G94" s="43">
        <v>5.9999999999999609E-2</v>
      </c>
      <c r="H94" s="43">
        <v>1.0452961672473799</v>
      </c>
      <c r="I94" s="44">
        <v>2859626</v>
      </c>
      <c r="J94" s="62">
        <v>16114349.640000001</v>
      </c>
      <c r="K94" s="46">
        <v>0.56334231805929913</v>
      </c>
      <c r="L94" s="47"/>
      <c r="V94" s="7" t="str">
        <f t="shared" si="16"/>
        <v>NPFMCRFBK</v>
      </c>
      <c r="W94" s="52">
        <f t="shared" si="19"/>
        <v>1.0452961672473799E-2</v>
      </c>
      <c r="X94" s="52">
        <f t="shared" si="20"/>
        <v>0.56334231805929913</v>
      </c>
      <c r="Y94" s="53">
        <f t="shared" si="17"/>
        <v>2859626</v>
      </c>
      <c r="Z94" s="53">
        <f t="shared" si="18"/>
        <v>16114349.640000001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25693</v>
      </c>
      <c r="J95" s="62">
        <v>2621029.7999999998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25693</v>
      </c>
      <c r="Z95" s="53">
        <f t="shared" si="18"/>
        <v>2621029.7999999998</v>
      </c>
    </row>
    <row r="96" spans="2:26" x14ac:dyDescent="0.3">
      <c r="B96" s="60" t="s">
        <v>117</v>
      </c>
      <c r="C96" s="41">
        <v>0.97</v>
      </c>
      <c r="D96" s="41">
        <v>1.01</v>
      </c>
      <c r="E96" s="41">
        <v>0.94</v>
      </c>
      <c r="F96" s="42">
        <v>1.01</v>
      </c>
      <c r="G96" s="43">
        <v>4.0000000000000036E-2</v>
      </c>
      <c r="H96" s="43">
        <v>4.1237113402061896</v>
      </c>
      <c r="I96" s="44">
        <v>31128787</v>
      </c>
      <c r="J96" s="62">
        <v>30101546.66</v>
      </c>
      <c r="K96" s="46">
        <v>0.32894736842105265</v>
      </c>
      <c r="L96" s="47"/>
      <c r="V96" s="7" t="str">
        <f t="shared" si="16"/>
        <v>NSLTECH</v>
      </c>
      <c r="W96" s="52">
        <f t="shared" si="19"/>
        <v>4.1237113402061897E-2</v>
      </c>
      <c r="X96" s="52">
        <f t="shared" si="20"/>
        <v>0.32894736842105265</v>
      </c>
      <c r="Y96" s="53">
        <f t="shared" si="17"/>
        <v>31128787</v>
      </c>
      <c r="Z96" s="53">
        <f t="shared" si="18"/>
        <v>30101546.66</v>
      </c>
    </row>
    <row r="97" spans="2:26" x14ac:dyDescent="0.3">
      <c r="B97" s="60" t="s">
        <v>118</v>
      </c>
      <c r="C97" s="41">
        <v>46.5</v>
      </c>
      <c r="D97" s="41">
        <v>49</v>
      </c>
      <c r="E97" s="41">
        <v>47.6</v>
      </c>
      <c r="F97" s="42">
        <v>48.2</v>
      </c>
      <c r="G97" s="43">
        <v>1.7000000000000028</v>
      </c>
      <c r="H97" s="43">
        <v>3.6559139784946302</v>
      </c>
      <c r="I97" s="44">
        <v>5299428</v>
      </c>
      <c r="J97" s="62">
        <v>254534508.65000001</v>
      </c>
      <c r="K97" s="46">
        <v>0.19900497512437809</v>
      </c>
      <c r="L97" s="47"/>
      <c r="V97" s="7" t="str">
        <f t="shared" si="16"/>
        <v>OANDO</v>
      </c>
      <c r="W97" s="52">
        <f t="shared" si="19"/>
        <v>3.65591397849463E-2</v>
      </c>
      <c r="X97" s="52">
        <f t="shared" si="20"/>
        <v>0.19900497512437809</v>
      </c>
      <c r="Y97" s="53">
        <f t="shared" si="17"/>
        <v>5299428</v>
      </c>
      <c r="Z97" s="53">
        <f t="shared" si="18"/>
        <v>254534508.65000001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254357</v>
      </c>
      <c r="J98" s="62">
        <v>406590287.30000001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254357</v>
      </c>
      <c r="Z98" s="53">
        <f t="shared" si="18"/>
        <v>406590287.30000001</v>
      </c>
    </row>
    <row r="99" spans="2:26" x14ac:dyDescent="0.3">
      <c r="B99" s="60" t="s">
        <v>120</v>
      </c>
      <c r="C99" s="41">
        <v>2.14</v>
      </c>
      <c r="D99" s="61">
        <v>2.14</v>
      </c>
      <c r="E99" s="61">
        <v>1.93</v>
      </c>
      <c r="F99" s="42">
        <v>2.14</v>
      </c>
      <c r="G99" s="43">
        <v>0</v>
      </c>
      <c r="H99" s="43">
        <v>0</v>
      </c>
      <c r="I99" s="44">
        <v>3963432</v>
      </c>
      <c r="J99" s="62">
        <v>8189644.7199999997</v>
      </c>
      <c r="K99" s="46">
        <v>0.89380530973451355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0.89380530973451355</v>
      </c>
      <c r="Y99" s="53">
        <f t="shared" si="17"/>
        <v>3963432</v>
      </c>
      <c r="Z99" s="53">
        <f t="shared" si="18"/>
        <v>8189644.7199999997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30826</v>
      </c>
      <c r="J100" s="62">
        <v>1040377.5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30826</v>
      </c>
      <c r="Z100" s="53">
        <f t="shared" si="18"/>
        <v>1040377.5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160342</v>
      </c>
      <c r="J101" s="62">
        <v>328461313.69999999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160342</v>
      </c>
      <c r="Z101" s="53">
        <f t="shared" si="18"/>
        <v>328461313.69999999</v>
      </c>
    </row>
    <row r="102" spans="2:26" x14ac:dyDescent="0.3">
      <c r="B102" s="60" t="s">
        <v>123</v>
      </c>
      <c r="C102" s="41">
        <v>1.39</v>
      </c>
      <c r="D102" s="41">
        <v>1.42</v>
      </c>
      <c r="E102" s="41">
        <v>1.41</v>
      </c>
      <c r="F102" s="42">
        <v>1.41</v>
      </c>
      <c r="G102" s="43">
        <v>2.0000000000000018E-2</v>
      </c>
      <c r="H102" s="43">
        <v>1.4388489208633108</v>
      </c>
      <c r="I102" s="44">
        <v>7193824</v>
      </c>
      <c r="J102" s="62">
        <v>10192132.58</v>
      </c>
      <c r="K102" s="46">
        <v>-0.10759493670886089</v>
      </c>
      <c r="L102" s="47"/>
      <c r="V102" s="7" t="str">
        <f t="shared" si="16"/>
        <v>PRESTIGE</v>
      </c>
      <c r="W102" s="52">
        <f t="shared" si="19"/>
        <v>1.4388489208633108E-2</v>
      </c>
      <c r="X102" s="52">
        <f t="shared" si="20"/>
        <v>-0.10759493670886089</v>
      </c>
      <c r="Y102" s="53">
        <f t="shared" si="17"/>
        <v>7193824</v>
      </c>
      <c r="Z102" s="53">
        <f t="shared" si="18"/>
        <v>10192132.58</v>
      </c>
    </row>
    <row r="103" spans="2:26" x14ac:dyDescent="0.3">
      <c r="B103" s="60" t="s">
        <v>124</v>
      </c>
      <c r="C103" s="41">
        <v>76.3</v>
      </c>
      <c r="D103" s="41">
        <v>80</v>
      </c>
      <c r="E103" s="41">
        <v>77.599999999999994</v>
      </c>
      <c r="F103" s="42">
        <v>77.599999999999994</v>
      </c>
      <c r="G103" s="43">
        <v>1.2999999999999972</v>
      </c>
      <c r="H103" s="43">
        <v>1.7038007863695901</v>
      </c>
      <c r="I103" s="44">
        <v>1512739</v>
      </c>
      <c r="J103" s="62">
        <v>117691692.40000001</v>
      </c>
      <c r="K103" s="46">
        <v>0.7497181510710258</v>
      </c>
      <c r="L103" s="47"/>
      <c r="V103" s="7" t="str">
        <f t="shared" si="16"/>
        <v>PZ</v>
      </c>
      <c r="W103" s="52">
        <f t="shared" si="19"/>
        <v>1.70380078636959E-2</v>
      </c>
      <c r="X103" s="52">
        <f t="shared" si="20"/>
        <v>0.7497181510710258</v>
      </c>
      <c r="Y103" s="53">
        <f t="shared" si="17"/>
        <v>1512739</v>
      </c>
      <c r="Z103" s="53">
        <f t="shared" si="18"/>
        <v>117691692.40000001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24037</v>
      </c>
      <c r="J104" s="62">
        <v>609337.94999999995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24037</v>
      </c>
      <c r="Z104" s="53">
        <f t="shared" si="18"/>
        <v>609337.94999999995</v>
      </c>
    </row>
    <row r="105" spans="2:26" x14ac:dyDescent="0.3">
      <c r="B105" s="60" t="s">
        <v>126</v>
      </c>
      <c r="C105" s="41">
        <v>1.01</v>
      </c>
      <c r="D105" s="41">
        <v>1.0900000000000001</v>
      </c>
      <c r="E105" s="41">
        <v>0.98</v>
      </c>
      <c r="F105" s="42">
        <v>1.0900000000000001</v>
      </c>
      <c r="G105" s="43">
        <v>8.0000000000000071E-2</v>
      </c>
      <c r="H105" s="43">
        <v>7.9207920792079278</v>
      </c>
      <c r="I105" s="44">
        <v>8139339</v>
      </c>
      <c r="J105" s="62">
        <v>8357795.1900000004</v>
      </c>
      <c r="K105" s="46">
        <v>9.2592592592593004E-3</v>
      </c>
      <c r="L105" s="47"/>
      <c r="V105" s="7" t="str">
        <f t="shared" si="16"/>
        <v>REGALINS</v>
      </c>
      <c r="W105" s="52">
        <f t="shared" si="19"/>
        <v>7.9207920792079278E-2</v>
      </c>
      <c r="X105" s="52">
        <f t="shared" si="20"/>
        <v>9.2592592592593004E-3</v>
      </c>
      <c r="Y105" s="53">
        <f t="shared" si="17"/>
        <v>8139339</v>
      </c>
      <c r="Z105" s="53">
        <f t="shared" si="18"/>
        <v>8357795.1900000004</v>
      </c>
    </row>
    <row r="106" spans="2:26" x14ac:dyDescent="0.3">
      <c r="B106" s="60" t="s">
        <v>127</v>
      </c>
      <c r="C106" s="41">
        <v>1.7</v>
      </c>
      <c r="D106" s="41">
        <v>1.85</v>
      </c>
      <c r="E106" s="41">
        <v>1.55</v>
      </c>
      <c r="F106" s="42">
        <v>1.85</v>
      </c>
      <c r="G106" s="43">
        <v>0.15000000000000013</v>
      </c>
      <c r="H106" s="43">
        <v>8.8235294117647136</v>
      </c>
      <c r="I106" s="44">
        <v>5461443</v>
      </c>
      <c r="J106" s="62">
        <v>9465485.4000000004</v>
      </c>
      <c r="K106" s="46">
        <v>-5.3763440860215006E-3</v>
      </c>
      <c r="L106" s="47"/>
      <c r="V106" s="7" t="str">
        <f t="shared" si="16"/>
        <v>ROYALEX</v>
      </c>
      <c r="W106" s="52">
        <f t="shared" si="19"/>
        <v>8.8235294117647134E-2</v>
      </c>
      <c r="X106" s="52">
        <f t="shared" si="20"/>
        <v>-5.3763440860215006E-3</v>
      </c>
      <c r="Y106" s="53">
        <f t="shared" si="17"/>
        <v>5461443</v>
      </c>
      <c r="Z106" s="53">
        <f t="shared" si="18"/>
        <v>9465485.4000000004</v>
      </c>
    </row>
    <row r="107" spans="2:26" x14ac:dyDescent="0.3">
      <c r="B107" s="60" t="s">
        <v>128</v>
      </c>
      <c r="C107" s="41">
        <v>9.01</v>
      </c>
      <c r="D107" s="41">
        <v>8.9</v>
      </c>
      <c r="E107" s="41">
        <v>8.9</v>
      </c>
      <c r="F107" s="42">
        <v>8.9</v>
      </c>
      <c r="G107" s="43">
        <v>-0.10999999999999943</v>
      </c>
      <c r="H107" s="43">
        <v>-1.2208657047724689</v>
      </c>
      <c r="I107" s="44">
        <v>572697</v>
      </c>
      <c r="J107" s="62">
        <v>5141861.18</v>
      </c>
      <c r="K107" s="46">
        <v>1.5428571428571431</v>
      </c>
      <c r="L107" s="47"/>
      <c r="V107" s="7" t="str">
        <f t="shared" si="16"/>
        <v>RTBRISCOE</v>
      </c>
      <c r="W107" s="52">
        <f t="shared" si="19"/>
        <v>-1.220865704772469E-2</v>
      </c>
      <c r="X107" s="52">
        <f t="shared" si="20"/>
        <v>1.5428571428571431</v>
      </c>
      <c r="Y107" s="53">
        <f t="shared" si="17"/>
        <v>572697</v>
      </c>
      <c r="Z107" s="53">
        <f t="shared" si="18"/>
        <v>5141861.18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56345</v>
      </c>
      <c r="J108" s="62">
        <v>1171387.8500000001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56345</v>
      </c>
      <c r="Z108" s="53">
        <f t="shared" si="18"/>
        <v>1171387.8500000001</v>
      </c>
    </row>
    <row r="109" spans="2:26" x14ac:dyDescent="0.3">
      <c r="B109" s="60" t="s">
        <v>130</v>
      </c>
      <c r="C109" s="41">
        <v>10450</v>
      </c>
      <c r="D109" s="41">
        <v>10450</v>
      </c>
      <c r="E109" s="41">
        <v>10450</v>
      </c>
      <c r="F109" s="42">
        <v>10450</v>
      </c>
      <c r="G109" s="43">
        <v>0</v>
      </c>
      <c r="H109" s="43">
        <v>0</v>
      </c>
      <c r="I109" s="44">
        <v>366175</v>
      </c>
      <c r="J109" s="62">
        <v>3950321145.6000009</v>
      </c>
      <c r="K109" s="46">
        <v>0.79893269065243588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0.79893269065243588</v>
      </c>
      <c r="Y109" s="53">
        <f t="shared" si="17"/>
        <v>366175</v>
      </c>
      <c r="Z109" s="53">
        <f t="shared" si="18"/>
        <v>3950321145.6000009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4128</v>
      </c>
      <c r="J110" s="62">
        <v>1874699.1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4128</v>
      </c>
      <c r="Z110" s="53">
        <f t="shared" si="18"/>
        <v>1874699.1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291272</v>
      </c>
      <c r="J111" s="62">
        <v>37622325.600000001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291272</v>
      </c>
      <c r="Z111" s="53">
        <f t="shared" si="18"/>
        <v>37622325.600000001</v>
      </c>
    </row>
    <row r="112" spans="2:26" x14ac:dyDescent="0.3">
      <c r="B112" s="60" t="s">
        <v>133</v>
      </c>
      <c r="C112" s="41">
        <v>2.1</v>
      </c>
      <c r="D112" s="61">
        <v>2.17</v>
      </c>
      <c r="E112" s="61">
        <v>1.97</v>
      </c>
      <c r="F112" s="42">
        <v>2.17</v>
      </c>
      <c r="G112" s="43">
        <v>6.999999999999984E-2</v>
      </c>
      <c r="H112" s="43">
        <v>3.3333333333333255</v>
      </c>
      <c r="I112" s="44">
        <v>7622443</v>
      </c>
      <c r="J112" s="62">
        <v>16012887.82</v>
      </c>
      <c r="K112" s="46">
        <v>-0.43193717277486909</v>
      </c>
      <c r="L112" s="47"/>
      <c r="V112" s="7" t="str">
        <f t="shared" si="16"/>
        <v>SOVRENINS</v>
      </c>
      <c r="W112" s="52">
        <f t="shared" si="19"/>
        <v>3.3333333333333257E-2</v>
      </c>
      <c r="X112" s="52">
        <f t="shared" si="20"/>
        <v>-0.43193717277486909</v>
      </c>
      <c r="Y112" s="53">
        <f t="shared" si="17"/>
        <v>7622443</v>
      </c>
      <c r="Z112" s="53">
        <f t="shared" si="18"/>
        <v>16012887.82</v>
      </c>
    </row>
    <row r="113" spans="2:34" x14ac:dyDescent="0.3">
      <c r="B113" s="60" t="s">
        <v>134</v>
      </c>
      <c r="C113" s="41">
        <v>182.55</v>
      </c>
      <c r="D113" s="61">
        <v>188.55</v>
      </c>
      <c r="E113" s="61">
        <v>188.55</v>
      </c>
      <c r="F113" s="42">
        <v>188.55</v>
      </c>
      <c r="G113" s="43">
        <v>6</v>
      </c>
      <c r="H113" s="43">
        <v>3.2867707477403445</v>
      </c>
      <c r="I113" s="44">
        <v>1125951</v>
      </c>
      <c r="J113" s="62">
        <v>214015357.44999999</v>
      </c>
      <c r="K113" s="46">
        <v>0.88550000000000018</v>
      </c>
      <c r="L113" s="47"/>
      <c r="V113" s="7" t="str">
        <f t="shared" si="16"/>
        <v>STANBIC</v>
      </c>
      <c r="W113" s="52">
        <f t="shared" si="19"/>
        <v>3.2867707477403446E-2</v>
      </c>
      <c r="X113" s="52">
        <f t="shared" si="20"/>
        <v>0.88550000000000018</v>
      </c>
      <c r="Y113" s="53">
        <f t="shared" si="17"/>
        <v>1125951</v>
      </c>
      <c r="Z113" s="53">
        <f t="shared" si="18"/>
        <v>214015357.44999999</v>
      </c>
    </row>
    <row r="114" spans="2:34" x14ac:dyDescent="0.3">
      <c r="B114" s="60" t="s">
        <v>135</v>
      </c>
      <c r="C114" s="41">
        <v>8</v>
      </c>
      <c r="D114" s="41">
        <v>8</v>
      </c>
      <c r="E114" s="41">
        <v>7.7</v>
      </c>
      <c r="F114" s="42">
        <v>7.85</v>
      </c>
      <c r="G114" s="43">
        <v>-0.15000000000000036</v>
      </c>
      <c r="H114" s="43">
        <v>-1.8750000000000044</v>
      </c>
      <c r="I114" s="44">
        <v>383846246</v>
      </c>
      <c r="J114" s="62">
        <v>3067943095.6999989</v>
      </c>
      <c r="K114" s="46">
        <v>0.11347517730496448</v>
      </c>
      <c r="L114" s="47"/>
      <c r="V114" s="7" t="str">
        <f t="shared" si="16"/>
        <v>STERLINGNG</v>
      </c>
      <c r="W114" s="52">
        <f t="shared" si="19"/>
        <v>-1.8750000000000044E-2</v>
      </c>
      <c r="X114" s="52">
        <f t="shared" si="20"/>
        <v>0.11347517730496448</v>
      </c>
      <c r="Y114" s="53">
        <f t="shared" si="17"/>
        <v>383846246</v>
      </c>
      <c r="Z114" s="53">
        <f t="shared" si="18"/>
        <v>3067943095.6999989</v>
      </c>
    </row>
    <row r="115" spans="2:34" x14ac:dyDescent="0.3">
      <c r="B115" s="60" t="s">
        <v>136</v>
      </c>
      <c r="C115" s="41">
        <v>4.5999999999999996</v>
      </c>
      <c r="D115" s="41">
        <v>4.4800000000000004</v>
      </c>
      <c r="E115" s="41">
        <v>4.1500000000000004</v>
      </c>
      <c r="F115" s="42">
        <v>4.4800000000000004</v>
      </c>
      <c r="G115" s="43">
        <v>-0.11999999999999922</v>
      </c>
      <c r="H115" s="43">
        <v>-2.6086956521738962</v>
      </c>
      <c r="I115" s="44">
        <v>2190233</v>
      </c>
      <c r="J115" s="62">
        <v>9229989.5500000007</v>
      </c>
      <c r="K115" s="46">
        <v>-0.18545454545454543</v>
      </c>
      <c r="L115" s="47"/>
      <c r="V115" s="7" t="str">
        <f t="shared" si="16"/>
        <v>SUNUASSUR</v>
      </c>
      <c r="W115" s="52">
        <f t="shared" si="19"/>
        <v>-2.6086956521738962E-2</v>
      </c>
      <c r="X115" s="52">
        <f t="shared" si="20"/>
        <v>-0.18545454545454543</v>
      </c>
      <c r="Y115" s="53">
        <f t="shared" si="17"/>
        <v>2190233</v>
      </c>
      <c r="Z115" s="53">
        <f t="shared" si="18"/>
        <v>9229989.5500000007</v>
      </c>
    </row>
    <row r="116" spans="2:34" x14ac:dyDescent="0.3">
      <c r="B116" s="60" t="s">
        <v>137</v>
      </c>
      <c r="C116" s="41">
        <v>3.92</v>
      </c>
      <c r="D116" s="61">
        <v>4</v>
      </c>
      <c r="E116" s="61">
        <v>3.9</v>
      </c>
      <c r="F116" s="42">
        <v>3.97</v>
      </c>
      <c r="G116" s="43">
        <v>5.0000000000000266E-2</v>
      </c>
      <c r="H116" s="43">
        <v>1.2755102040816395</v>
      </c>
      <c r="I116" s="44">
        <v>6771133</v>
      </c>
      <c r="J116" s="62">
        <v>26736542.25</v>
      </c>
      <c r="K116" s="46">
        <v>0.58800000000000008</v>
      </c>
      <c r="V116" s="7" t="str">
        <f t="shared" si="16"/>
        <v>TANTALIZER</v>
      </c>
      <c r="W116" s="52">
        <f t="shared" si="19"/>
        <v>1.2755102040816394E-2</v>
      </c>
      <c r="X116" s="52">
        <f t="shared" si="20"/>
        <v>0.58800000000000008</v>
      </c>
      <c r="Y116" s="53">
        <f t="shared" si="17"/>
        <v>6771133</v>
      </c>
      <c r="Z116" s="53">
        <f t="shared" si="18"/>
        <v>26736542.25</v>
      </c>
    </row>
    <row r="117" spans="2:34" x14ac:dyDescent="0.3">
      <c r="B117" s="60" t="s">
        <v>138</v>
      </c>
      <c r="C117" s="41">
        <v>19.899999999999999</v>
      </c>
      <c r="D117" s="61">
        <v>20.6</v>
      </c>
      <c r="E117" s="61">
        <v>19.899999999999999</v>
      </c>
      <c r="F117" s="42">
        <v>19.899999999999999</v>
      </c>
      <c r="G117" s="43">
        <v>0</v>
      </c>
      <c r="H117" s="43">
        <v>0</v>
      </c>
      <c r="I117" s="71">
        <v>3376350</v>
      </c>
      <c r="J117" s="62">
        <v>67828757.400000006</v>
      </c>
      <c r="K117" s="46">
        <v>0.49624060150375926</v>
      </c>
      <c r="V117" s="7" t="str">
        <f t="shared" si="16"/>
        <v>TIP</v>
      </c>
      <c r="W117" s="52">
        <f t="shared" si="19"/>
        <v>0</v>
      </c>
      <c r="X117" s="52">
        <f t="shared" si="20"/>
        <v>0.49624060150375926</v>
      </c>
      <c r="Y117" s="53">
        <f t="shared" si="17"/>
        <v>3376350</v>
      </c>
      <c r="Z117" s="53">
        <f t="shared" si="18"/>
        <v>67828757.400000006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15446</v>
      </c>
      <c r="J118" s="62">
        <v>8896896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15446</v>
      </c>
      <c r="Z118" s="53">
        <f t="shared" si="18"/>
        <v>8896896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37893</v>
      </c>
      <c r="J119" s="62">
        <v>7304423.7999999998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37893</v>
      </c>
      <c r="Z119" s="53">
        <f t="shared" si="18"/>
        <v>7304423.7999999998</v>
      </c>
    </row>
    <row r="120" spans="2:34" x14ac:dyDescent="0.3">
      <c r="B120" s="60" t="s">
        <v>141</v>
      </c>
      <c r="C120" s="41">
        <v>49.5</v>
      </c>
      <c r="D120" s="41">
        <v>48.2</v>
      </c>
      <c r="E120" s="41">
        <v>47</v>
      </c>
      <c r="F120" s="42">
        <v>48.2</v>
      </c>
      <c r="G120" s="43">
        <v>-1.2999999999999972</v>
      </c>
      <c r="H120" s="43">
        <v>-2.6262626262626205</v>
      </c>
      <c r="I120" s="44">
        <v>3522860</v>
      </c>
      <c r="J120" s="62">
        <v>166705260.84999999</v>
      </c>
      <c r="K120" s="46">
        <v>6.1674008810572722E-2</v>
      </c>
      <c r="V120" s="7" t="str">
        <f t="shared" si="16"/>
        <v>TRANSCORP</v>
      </c>
      <c r="W120" s="52">
        <f t="shared" si="19"/>
        <v>-2.6262626262626206E-2</v>
      </c>
      <c r="X120" s="52">
        <f t="shared" si="20"/>
        <v>6.1674008810572722E-2</v>
      </c>
      <c r="Y120" s="53">
        <f t="shared" si="17"/>
        <v>3522860</v>
      </c>
      <c r="Z120" s="53">
        <f t="shared" si="18"/>
        <v>166705260.84999999</v>
      </c>
    </row>
    <row r="121" spans="2:34" x14ac:dyDescent="0.3">
      <c r="B121" s="60" t="s">
        <v>142</v>
      </c>
      <c r="C121" s="41">
        <v>5.5</v>
      </c>
      <c r="D121" s="41">
        <v>6.05</v>
      </c>
      <c r="E121" s="41">
        <v>6.05</v>
      </c>
      <c r="F121" s="42">
        <v>6.05</v>
      </c>
      <c r="G121" s="43">
        <v>0.54999999999999982</v>
      </c>
      <c r="H121" s="43">
        <v>9.9999999999999964</v>
      </c>
      <c r="I121" s="44">
        <v>113540</v>
      </c>
      <c r="J121" s="62">
        <v>686917</v>
      </c>
      <c r="K121" s="46">
        <v>1.8139534883720931</v>
      </c>
      <c r="V121" s="7" t="str">
        <f t="shared" si="16"/>
        <v>TRANSEXPR</v>
      </c>
      <c r="W121" s="52">
        <f t="shared" si="19"/>
        <v>9.9999999999999964E-2</v>
      </c>
      <c r="X121" s="52">
        <f t="shared" si="20"/>
        <v>1.8139534883720931</v>
      </c>
      <c r="Y121" s="53">
        <f t="shared" si="17"/>
        <v>113540</v>
      </c>
      <c r="Z121" s="53">
        <f t="shared" si="18"/>
        <v>686917</v>
      </c>
    </row>
    <row r="122" spans="2:34" x14ac:dyDescent="0.3">
      <c r="B122" s="60" t="s">
        <v>143</v>
      </c>
      <c r="C122" s="41">
        <v>302.89999999999998</v>
      </c>
      <c r="D122" s="61">
        <v>302.89999999999998</v>
      </c>
      <c r="E122" s="61">
        <v>302.89999999999998</v>
      </c>
      <c r="F122" s="42">
        <v>302.89999999999998</v>
      </c>
      <c r="G122" s="43">
        <v>0</v>
      </c>
      <c r="H122" s="43">
        <v>0</v>
      </c>
      <c r="I122" s="44">
        <v>11568</v>
      </c>
      <c r="J122" s="62">
        <v>3154593.6</v>
      </c>
      <c r="K122" s="46">
        <v>-1.3355048859934882E-2</v>
      </c>
      <c r="V122" s="7" t="str">
        <f t="shared" si="16"/>
        <v>TRANSPOWER</v>
      </c>
      <c r="W122" s="52">
        <f t="shared" si="19"/>
        <v>0</v>
      </c>
      <c r="X122" s="52">
        <f t="shared" si="20"/>
        <v>-1.3355048859934882E-2</v>
      </c>
      <c r="Y122" s="53">
        <f t="shared" si="17"/>
        <v>11568</v>
      </c>
      <c r="Z122" s="53">
        <f t="shared" si="18"/>
        <v>3154593.6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90276</v>
      </c>
      <c r="J123" s="62">
        <v>349934.22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90276</v>
      </c>
      <c r="Z123" s="53">
        <f t="shared" si="18"/>
        <v>349934.22</v>
      </c>
    </row>
    <row r="124" spans="2:34" x14ac:dyDescent="0.3">
      <c r="B124" s="60" t="s">
        <v>145</v>
      </c>
      <c r="C124" s="41">
        <v>100</v>
      </c>
      <c r="D124" s="41">
        <v>100</v>
      </c>
      <c r="E124" s="41">
        <v>100</v>
      </c>
      <c r="F124" s="42">
        <v>100</v>
      </c>
      <c r="G124" s="43">
        <v>0</v>
      </c>
      <c r="H124" s="43">
        <v>0</v>
      </c>
      <c r="I124" s="44">
        <v>985900</v>
      </c>
      <c r="J124" s="62">
        <v>99739234.799999997</v>
      </c>
      <c r="K124" s="46">
        <v>9.8901098901098994E-2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9.8901098901098994E-2</v>
      </c>
      <c r="Y124" s="53">
        <f t="shared" si="17"/>
        <v>985900</v>
      </c>
      <c r="Z124" s="53">
        <f t="shared" si="18"/>
        <v>99739234.799999997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</v>
      </c>
      <c r="D125" s="41">
        <v>49.85</v>
      </c>
      <c r="E125" s="41">
        <v>45.85</v>
      </c>
      <c r="F125" s="42">
        <v>48</v>
      </c>
      <c r="G125" s="43">
        <v>2</v>
      </c>
      <c r="H125" s="43">
        <v>4.3478260869565215</v>
      </c>
      <c r="I125" s="44">
        <v>54585710</v>
      </c>
      <c r="J125" s="62">
        <v>2625540585.2999992</v>
      </c>
      <c r="K125" s="46">
        <v>0.15246098439375744</v>
      </c>
      <c r="V125" s="7" t="str">
        <f t="shared" si="16"/>
        <v>UBA</v>
      </c>
      <c r="W125" s="52">
        <f t="shared" si="19"/>
        <v>4.3478260869565216E-2</v>
      </c>
      <c r="X125" s="52">
        <f t="shared" si="20"/>
        <v>0.15246098439375744</v>
      </c>
      <c r="Y125" s="53">
        <f t="shared" si="17"/>
        <v>54585710</v>
      </c>
      <c r="Z125" s="53">
        <f t="shared" si="18"/>
        <v>2625540585.2999992</v>
      </c>
    </row>
    <row r="126" spans="2:34" x14ac:dyDescent="0.3">
      <c r="B126" s="60" t="s">
        <v>147</v>
      </c>
      <c r="C126" s="41">
        <v>16.149999999999999</v>
      </c>
      <c r="D126" s="41">
        <v>16.8</v>
      </c>
      <c r="E126" s="41">
        <v>16.149999999999999</v>
      </c>
      <c r="F126" s="42">
        <v>16.399999999999999</v>
      </c>
      <c r="G126" s="43">
        <v>0.25</v>
      </c>
      <c r="H126" s="43">
        <v>1.5479876160990713</v>
      </c>
      <c r="I126" s="44">
        <v>10305617</v>
      </c>
      <c r="J126" s="62">
        <v>167742602.44999999</v>
      </c>
      <c r="K126" s="46">
        <v>-0.12299465240641716</v>
      </c>
      <c r="V126" s="7" t="str">
        <f t="shared" si="16"/>
        <v>UCAP</v>
      </c>
      <c r="W126" s="52">
        <f t="shared" si="19"/>
        <v>1.5479876160990714E-2</v>
      </c>
      <c r="X126" s="52">
        <f t="shared" si="20"/>
        <v>-0.12299465240641716</v>
      </c>
      <c r="Y126" s="53">
        <f t="shared" si="17"/>
        <v>10305617</v>
      </c>
      <c r="Z126" s="53">
        <f t="shared" si="18"/>
        <v>167742602.44999999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76891</v>
      </c>
      <c r="J127" s="62">
        <v>5496099.7999999998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76891</v>
      </c>
      <c r="Z127" s="53">
        <f t="shared" si="18"/>
        <v>5496099.7999999998</v>
      </c>
    </row>
    <row r="128" spans="2:34" x14ac:dyDescent="0.3">
      <c r="B128" s="60" t="s">
        <v>149</v>
      </c>
      <c r="C128" s="41">
        <v>103.3</v>
      </c>
      <c r="D128" s="41">
        <v>103.3</v>
      </c>
      <c r="E128" s="41">
        <v>103.3</v>
      </c>
      <c r="F128" s="42">
        <v>103.3</v>
      </c>
      <c r="G128" s="43">
        <v>0</v>
      </c>
      <c r="H128" s="43">
        <v>0</v>
      </c>
      <c r="I128" s="44">
        <v>590346</v>
      </c>
      <c r="J128" s="62">
        <v>62735799.100000001</v>
      </c>
      <c r="K128" s="46">
        <v>0.43472222222222223</v>
      </c>
      <c r="V128" s="7" t="str">
        <f t="shared" si="16"/>
        <v>UNILEVER</v>
      </c>
      <c r="W128" s="52">
        <f t="shared" si="19"/>
        <v>0</v>
      </c>
      <c r="X128" s="52">
        <f t="shared" si="20"/>
        <v>0.43472222222222223</v>
      </c>
      <c r="Y128" s="53">
        <f t="shared" si="17"/>
        <v>590346</v>
      </c>
      <c r="Z128" s="53">
        <f t="shared" si="18"/>
        <v>62735799.100000001</v>
      </c>
    </row>
    <row r="129" spans="2:34" x14ac:dyDescent="0.3">
      <c r="B129" s="60" t="s">
        <v>150</v>
      </c>
      <c r="C129" s="41">
        <v>16.5</v>
      </c>
      <c r="D129" s="41">
        <v>16.5</v>
      </c>
      <c r="E129" s="41">
        <v>16.5</v>
      </c>
      <c r="F129" s="42">
        <v>16.5</v>
      </c>
      <c r="G129" s="43">
        <v>0</v>
      </c>
      <c r="H129" s="43">
        <v>0</v>
      </c>
      <c r="I129" s="44">
        <v>232022</v>
      </c>
      <c r="J129" s="62">
        <v>3660928.35</v>
      </c>
      <c r="K129" s="46">
        <v>1.3913043478260869</v>
      </c>
      <c r="V129" s="7" t="str">
        <f t="shared" si="16"/>
        <v>UNIONDICON</v>
      </c>
      <c r="W129" s="52">
        <f t="shared" si="19"/>
        <v>0</v>
      </c>
      <c r="X129" s="52">
        <f t="shared" si="20"/>
        <v>1.3913043478260869</v>
      </c>
      <c r="Y129" s="53">
        <f t="shared" si="17"/>
        <v>232022</v>
      </c>
      <c r="Z129" s="53">
        <f t="shared" si="18"/>
        <v>3660928.35</v>
      </c>
    </row>
    <row r="130" spans="2:34" x14ac:dyDescent="0.3">
      <c r="B130" s="60" t="s">
        <v>151</v>
      </c>
      <c r="C130" s="41">
        <v>1.21</v>
      </c>
      <c r="D130" s="41">
        <v>1.27</v>
      </c>
      <c r="E130" s="41">
        <v>1.21</v>
      </c>
      <c r="F130" s="42">
        <v>1.22</v>
      </c>
      <c r="G130" s="43">
        <v>1.0000000000000009E-2</v>
      </c>
      <c r="H130" s="43">
        <v>0.82644628099173623</v>
      </c>
      <c r="I130" s="44">
        <v>9454432</v>
      </c>
      <c r="J130" s="62">
        <v>11514777.1</v>
      </c>
      <c r="K130" s="46">
        <v>8.2644628099173278E-3</v>
      </c>
      <c r="V130" s="7" t="str">
        <f t="shared" si="16"/>
        <v>UNIVINSURE</v>
      </c>
      <c r="W130" s="52">
        <f t="shared" si="19"/>
        <v>8.2644628099173625E-3</v>
      </c>
      <c r="X130" s="52">
        <f t="shared" si="20"/>
        <v>8.2644628099173278E-3</v>
      </c>
      <c r="Y130" s="53">
        <f t="shared" si="17"/>
        <v>9454432</v>
      </c>
      <c r="Z130" s="53">
        <f t="shared" si="18"/>
        <v>11514777.1</v>
      </c>
    </row>
    <row r="131" spans="2:34" x14ac:dyDescent="0.3">
      <c r="B131" s="60" t="s">
        <v>152</v>
      </c>
      <c r="C131" s="41">
        <v>4.9000000000000004</v>
      </c>
      <c r="D131" s="41">
        <v>4.75</v>
      </c>
      <c r="E131" s="41">
        <v>4.5</v>
      </c>
      <c r="F131" s="42">
        <v>4.5</v>
      </c>
      <c r="G131" s="43">
        <v>-0.40000000000000036</v>
      </c>
      <c r="H131" s="43">
        <v>-8.1632653061224545</v>
      </c>
      <c r="I131" s="44">
        <v>3797402</v>
      </c>
      <c r="J131" s="62">
        <v>17608357.550000001</v>
      </c>
      <c r="K131" s="46">
        <v>-8.163265306122458E-2</v>
      </c>
      <c r="V131" s="7" t="str">
        <f t="shared" si="16"/>
        <v>UPDC</v>
      </c>
      <c r="W131" s="52">
        <f t="shared" si="19"/>
        <v>-8.1632653061224539E-2</v>
      </c>
      <c r="X131" s="52">
        <f t="shared" si="20"/>
        <v>-8.163265306122458E-2</v>
      </c>
      <c r="Y131" s="53">
        <f t="shared" si="17"/>
        <v>3797402</v>
      </c>
      <c r="Z131" s="53">
        <f t="shared" si="18"/>
        <v>17608357.550000001</v>
      </c>
    </row>
    <row r="132" spans="2:34" x14ac:dyDescent="0.3">
      <c r="B132" s="60" t="s">
        <v>153</v>
      </c>
      <c r="C132" s="41">
        <v>7.95</v>
      </c>
      <c r="D132" s="41">
        <v>8</v>
      </c>
      <c r="E132" s="41">
        <v>7.95</v>
      </c>
      <c r="F132" s="42">
        <v>8</v>
      </c>
      <c r="G132" s="43">
        <v>4.9999999999999822E-2</v>
      </c>
      <c r="H132" s="43">
        <v>0.62893081761006064</v>
      </c>
      <c r="I132" s="44">
        <v>2366129</v>
      </c>
      <c r="J132" s="62">
        <v>18825613.949999999</v>
      </c>
      <c r="K132" s="46">
        <v>0.15942028985507251</v>
      </c>
      <c r="V132" s="7" t="str">
        <f t="shared" si="16"/>
        <v>UPDCREIT</v>
      </c>
      <c r="W132" s="52">
        <f t="shared" si="19"/>
        <v>6.2893081761006067E-3</v>
      </c>
      <c r="X132" s="52">
        <f t="shared" si="20"/>
        <v>0.15942028985507251</v>
      </c>
      <c r="Y132" s="53">
        <f t="shared" si="17"/>
        <v>2366129</v>
      </c>
      <c r="Z132" s="53">
        <f t="shared" si="18"/>
        <v>18825613.949999999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213489</v>
      </c>
      <c r="J133" s="62">
        <v>1165964.6499999999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213489</v>
      </c>
      <c r="Z133" s="53">
        <f t="shared" si="18"/>
        <v>1165964.6499999999</v>
      </c>
    </row>
    <row r="134" spans="2:34" x14ac:dyDescent="0.3">
      <c r="B134" s="60" t="s">
        <v>155</v>
      </c>
      <c r="C134" s="41">
        <v>1.89</v>
      </c>
      <c r="D134" s="41">
        <v>2</v>
      </c>
      <c r="E134" s="41">
        <v>1.89</v>
      </c>
      <c r="F134" s="42">
        <v>1.93</v>
      </c>
      <c r="G134" s="43">
        <v>4.0000000000000036E-2</v>
      </c>
      <c r="H134" s="43">
        <v>2.1164021164021185</v>
      </c>
      <c r="I134" s="44">
        <v>17653069</v>
      </c>
      <c r="J134" s="62">
        <v>33942336</v>
      </c>
      <c r="K134" s="46">
        <v>0.1286549707602338</v>
      </c>
      <c r="V134" s="7" t="str">
        <f t="shared" si="16"/>
        <v>VERITASKAP</v>
      </c>
      <c r="W134" s="52">
        <f t="shared" si="19"/>
        <v>2.1164021164021184E-2</v>
      </c>
      <c r="X134" s="52">
        <f t="shared" si="20"/>
        <v>0.1286549707602338</v>
      </c>
      <c r="Y134" s="53">
        <f t="shared" si="17"/>
        <v>17653069</v>
      </c>
      <c r="Z134" s="53">
        <f t="shared" si="18"/>
        <v>33942336</v>
      </c>
    </row>
    <row r="135" spans="2:34" x14ac:dyDescent="0.3">
      <c r="B135" s="60" t="s">
        <v>156</v>
      </c>
      <c r="C135" s="41">
        <v>11</v>
      </c>
      <c r="D135" s="41">
        <v>10.5</v>
      </c>
      <c r="E135" s="41">
        <v>9.9</v>
      </c>
      <c r="F135" s="42">
        <v>10.5</v>
      </c>
      <c r="G135" s="43">
        <v>-0.5</v>
      </c>
      <c r="H135" s="43">
        <v>-4.5454545454545459</v>
      </c>
      <c r="I135" s="44">
        <v>5803059</v>
      </c>
      <c r="J135" s="62">
        <v>59807556.899999999</v>
      </c>
      <c r="K135" s="46">
        <v>-4.5454545454545414E-2</v>
      </c>
      <c r="V135" s="7" t="str">
        <f t="shared" si="16"/>
        <v>VFDGROUP</v>
      </c>
      <c r="W135" s="52">
        <f t="shared" si="19"/>
        <v>-4.5454545454545456E-2</v>
      </c>
      <c r="X135" s="52">
        <f t="shared" si="20"/>
        <v>-4.5454545454545414E-2</v>
      </c>
      <c r="Y135" s="53">
        <f t="shared" si="17"/>
        <v>5803059</v>
      </c>
      <c r="Z135" s="53">
        <f t="shared" si="18"/>
        <v>59807556.899999999</v>
      </c>
    </row>
    <row r="136" spans="2:34" x14ac:dyDescent="0.3">
      <c r="B136" s="60" t="s">
        <v>157</v>
      </c>
      <c r="C136" s="41">
        <v>119.9</v>
      </c>
      <c r="D136" s="41">
        <v>121</v>
      </c>
      <c r="E136" s="41">
        <v>121</v>
      </c>
      <c r="F136" s="42">
        <v>121</v>
      </c>
      <c r="G136" s="43">
        <v>1.0999999999999943</v>
      </c>
      <c r="H136" s="43">
        <v>0.91743119266054562</v>
      </c>
      <c r="I136" s="44">
        <v>1251632</v>
      </c>
      <c r="J136" s="62">
        <v>150421465.75</v>
      </c>
      <c r="K136" s="46">
        <v>0.31521739130434789</v>
      </c>
      <c r="V136" s="7" t="str">
        <f t="shared" si="16"/>
        <v>VITAFOAM</v>
      </c>
      <c r="W136" s="52">
        <f t="shared" si="19"/>
        <v>9.1743119266054565E-3</v>
      </c>
      <c r="X136" s="52">
        <f t="shared" si="20"/>
        <v>0.31521739130434789</v>
      </c>
      <c r="Y136" s="53">
        <f t="shared" si="17"/>
        <v>1251632</v>
      </c>
      <c r="Z136" s="53">
        <f t="shared" si="18"/>
        <v>150421465.75</v>
      </c>
    </row>
    <row r="137" spans="2:34" x14ac:dyDescent="0.3">
      <c r="B137" s="60" t="s">
        <v>158</v>
      </c>
      <c r="C137" s="41">
        <v>243</v>
      </c>
      <c r="D137" s="41">
        <v>243</v>
      </c>
      <c r="E137" s="41">
        <v>242</v>
      </c>
      <c r="F137" s="42">
        <v>243</v>
      </c>
      <c r="G137" s="43">
        <v>0</v>
      </c>
      <c r="H137" s="43">
        <v>0</v>
      </c>
      <c r="I137" s="44">
        <v>7374720</v>
      </c>
      <c r="J137" s="62">
        <v>1785215222.8</v>
      </c>
      <c r="K137" s="46">
        <v>0.80669144981412644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0.80669144981412644</v>
      </c>
      <c r="Y137" s="53">
        <f t="shared" ref="Y137:Y141" si="22">IF(ISTEXT(B137),I137,"")</f>
        <v>7374720</v>
      </c>
      <c r="Z137" s="53">
        <f t="shared" ref="Z137:Z141" si="23">IF(ISTEXT(B137),J137,"")</f>
        <v>1785215222.8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</v>
      </c>
      <c r="D138" s="41">
        <v>2.82</v>
      </c>
      <c r="E138" s="41">
        <v>2.34</v>
      </c>
      <c r="F138" s="42">
        <v>2.5</v>
      </c>
      <c r="G138" s="43">
        <v>-0.10000000000000009</v>
      </c>
      <c r="H138" s="43">
        <v>-3.8461538461538494</v>
      </c>
      <c r="I138" s="44">
        <v>17505673</v>
      </c>
      <c r="J138" s="62">
        <v>44277653.619999997</v>
      </c>
      <c r="K138" s="46">
        <v>-0.23076923076923073</v>
      </c>
      <c r="V138" s="7" t="str">
        <f t="shared" si="21"/>
        <v>WAPIC</v>
      </c>
      <c r="W138" s="52">
        <f t="shared" ref="W138:W141" si="24">IF(ISTEXT(B138),H138,"")/100</f>
        <v>-3.8461538461538491E-2</v>
      </c>
      <c r="X138" s="52">
        <f t="shared" ref="X138:X141" si="25">IF(ISTEXT(B138),K138,"")</f>
        <v>-0.23076923076923073</v>
      </c>
      <c r="Y138" s="53">
        <f t="shared" si="22"/>
        <v>17505673</v>
      </c>
      <c r="Z138" s="53">
        <f t="shared" si="23"/>
        <v>44277653.619999997</v>
      </c>
    </row>
    <row r="139" spans="2:34" x14ac:dyDescent="0.3">
      <c r="B139" s="60" t="s">
        <v>160</v>
      </c>
      <c r="C139" s="41">
        <v>27.55</v>
      </c>
      <c r="D139" s="41">
        <v>27.85</v>
      </c>
      <c r="E139" s="41">
        <v>26.4</v>
      </c>
      <c r="F139" s="42">
        <v>27.15</v>
      </c>
      <c r="G139" s="43">
        <v>-0.40000000000000213</v>
      </c>
      <c r="H139" s="43">
        <v>-1.4519056261343091</v>
      </c>
      <c r="I139" s="44">
        <v>36116644</v>
      </c>
      <c r="J139" s="62">
        <v>999419473.75</v>
      </c>
      <c r="K139" s="46">
        <v>0.33088235294117641</v>
      </c>
      <c r="V139" s="7" t="str">
        <f t="shared" si="21"/>
        <v>WEMABANK</v>
      </c>
      <c r="W139" s="52">
        <f t="shared" si="24"/>
        <v>-1.451905626134309E-2</v>
      </c>
      <c r="X139" s="52">
        <f t="shared" si="25"/>
        <v>0.33088235294117641</v>
      </c>
      <c r="Y139" s="53">
        <f t="shared" si="22"/>
        <v>36116644</v>
      </c>
      <c r="Z139" s="53">
        <f t="shared" si="23"/>
        <v>999419473.75</v>
      </c>
    </row>
    <row r="140" spans="2:34" x14ac:dyDescent="0.3">
      <c r="B140" s="60" t="s">
        <v>161</v>
      </c>
      <c r="C140" s="41">
        <v>124</v>
      </c>
      <c r="D140" s="41">
        <v>126</v>
      </c>
      <c r="E140" s="41">
        <v>123.05</v>
      </c>
      <c r="F140" s="42">
        <v>126</v>
      </c>
      <c r="G140" s="43">
        <v>2</v>
      </c>
      <c r="H140" s="43">
        <v>1.6129032258064515</v>
      </c>
      <c r="I140" s="44">
        <v>70758538</v>
      </c>
      <c r="J140" s="62">
        <v>8841114490.9000034</v>
      </c>
      <c r="K140" s="46">
        <v>1.0388349514563107</v>
      </c>
      <c r="V140" s="7" t="str">
        <f t="shared" si="21"/>
        <v>ZENITHBANK</v>
      </c>
      <c r="W140" s="52">
        <f t="shared" si="24"/>
        <v>1.6129032258064516E-2</v>
      </c>
      <c r="X140" s="52">
        <f t="shared" si="25"/>
        <v>1.0388349514563107</v>
      </c>
      <c r="Y140" s="53">
        <f t="shared" si="22"/>
        <v>70758538</v>
      </c>
      <c r="Z140" s="53">
        <f t="shared" si="23"/>
        <v>8841114490.9000034</v>
      </c>
    </row>
    <row r="141" spans="2:34" x14ac:dyDescent="0.3">
      <c r="B141" s="60" t="s">
        <v>162</v>
      </c>
      <c r="C141" s="41">
        <v>12.78</v>
      </c>
      <c r="D141" s="41">
        <v>13</v>
      </c>
      <c r="E141" s="41">
        <v>12.41</v>
      </c>
      <c r="F141" s="42">
        <v>12.41</v>
      </c>
      <c r="G141" s="43">
        <v>-0.36999999999999922</v>
      </c>
      <c r="H141" s="43">
        <v>-2.8951486697965509</v>
      </c>
      <c r="I141" s="44">
        <v>3620231</v>
      </c>
      <c r="J141" s="62">
        <v>45146284.450000003</v>
      </c>
      <c r="K141" s="46">
        <v>5.8563535911602207</v>
      </c>
      <c r="V141" s="7" t="str">
        <f t="shared" si="21"/>
        <v>ZICHIS</v>
      </c>
      <c r="W141" s="52">
        <f t="shared" si="24"/>
        <v>-2.895148669796551E-2</v>
      </c>
      <c r="X141" s="52">
        <f t="shared" si="25"/>
        <v>5.8563535911602207</v>
      </c>
      <c r="Y141" s="53">
        <f t="shared" si="22"/>
        <v>3620231</v>
      </c>
      <c r="Z141" s="53">
        <f t="shared" si="23"/>
        <v>45146284.450000003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2026-04-17T13:54:15Z</dcterms:created>
  <dcterms:modified xsi:type="dcterms:W3CDTF">2026-04-17T13:55:07Z</dcterms:modified>
</cp:coreProperties>
</file>