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FD2C4397-55C4-42A9-BAE8-543971CB471A}" xr6:coauthVersionLast="47" xr6:coauthVersionMax="47" xr10:uidLastSave="{00000000-0000-0000-0000-000000000000}"/>
  <bookViews>
    <workbookView xWindow="-108" yWindow="-108" windowWidth="23256" windowHeight="12456" xr2:uid="{BB91F988-A8E1-43E3-AA18-F4ADF9E4265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0" i="1" l="1"/>
  <c r="Y140" i="1"/>
  <c r="V140" i="1"/>
  <c r="X140" i="1"/>
  <c r="W140" i="1"/>
  <c r="Z139" i="1"/>
  <c r="Y139" i="1"/>
  <c r="X139" i="1"/>
  <c r="W139" i="1"/>
  <c r="V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X135" i="1"/>
  <c r="W135" i="1"/>
  <c r="V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W124" i="1"/>
  <c r="V124" i="1"/>
  <c r="X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W92" i="1"/>
  <c r="V92" i="1"/>
  <c r="X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W84" i="1"/>
  <c r="V84" i="1"/>
  <c r="X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W76" i="1"/>
  <c r="V76" i="1"/>
  <c r="X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W68" i="1"/>
  <c r="V68" i="1"/>
  <c r="X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W60" i="1"/>
  <c r="V60" i="1"/>
  <c r="X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W55" i="1"/>
  <c r="V55" i="1"/>
  <c r="X55" i="1"/>
  <c r="Z54" i="1"/>
  <c r="Y54" i="1"/>
  <c r="X54" i="1"/>
  <c r="V54" i="1"/>
  <c r="W54" i="1"/>
  <c r="Z53" i="1"/>
  <c r="Y53" i="1"/>
  <c r="W53" i="1"/>
  <c r="V53" i="1"/>
  <c r="X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W17" i="1"/>
  <c r="V17" i="1"/>
  <c r="X17" i="1"/>
  <c r="Z16" i="1"/>
  <c r="Y16" i="1"/>
  <c r="W16" i="1"/>
  <c r="V16" i="1"/>
  <c r="X16" i="1"/>
  <c r="Z15" i="1"/>
  <c r="Y15" i="1"/>
  <c r="AQ9" i="1" s="1"/>
  <c r="AP9" i="1" s="1"/>
  <c r="X15" i="1"/>
  <c r="V15" i="1"/>
  <c r="W15" i="1"/>
  <c r="Z14" i="1"/>
  <c r="Y14" i="1"/>
  <c r="V14" i="1"/>
  <c r="X14" i="1"/>
  <c r="W14" i="1"/>
  <c r="Z13" i="1"/>
  <c r="Y13" i="1"/>
  <c r="V13" i="1"/>
  <c r="X13" i="1"/>
  <c r="W13" i="1"/>
  <c r="Z12" i="1"/>
  <c r="Y12" i="1"/>
  <c r="X12" i="1"/>
  <c r="W12" i="1"/>
  <c r="V12" i="1"/>
  <c r="Z11" i="1"/>
  <c r="Y11" i="1"/>
  <c r="V11" i="1"/>
  <c r="X11" i="1"/>
  <c r="W11" i="1"/>
  <c r="Z10" i="1"/>
  <c r="Y10" i="1"/>
  <c r="AQ11" i="1" s="1"/>
  <c r="AP11" i="1" s="1"/>
  <c r="W10" i="1"/>
  <c r="V10" i="1"/>
  <c r="X10" i="1"/>
  <c r="Z9" i="1"/>
  <c r="AT9" i="1" s="1"/>
  <c r="AS9" i="1" s="1"/>
  <c r="Y9" i="1"/>
  <c r="X9" i="1"/>
  <c r="V9" i="1"/>
  <c r="T8" i="1"/>
  <c r="AQ18" i="1" l="1"/>
  <c r="AP18" i="1" s="1"/>
  <c r="AN9" i="1"/>
  <c r="AM9" i="1" s="1"/>
  <c r="AQ16" i="1"/>
  <c r="AP16" i="1" s="1"/>
  <c r="W9" i="1"/>
  <c r="AN18" i="1"/>
  <c r="AM18" i="1" s="1"/>
  <c r="AK16" i="1"/>
  <c r="AJ16" i="1" s="1"/>
  <c r="AN10" i="1"/>
  <c r="AM10" i="1" s="1"/>
  <c r="AN17" i="1"/>
  <c r="AM17" i="1" s="1"/>
  <c r="AK18" i="1"/>
  <c r="AJ18" i="1" s="1"/>
  <c r="AN16" i="1"/>
  <c r="AM16" i="1" s="1"/>
  <c r="AN12" i="1"/>
  <c r="AM12" i="1" s="1"/>
  <c r="AK10" i="1"/>
  <c r="AJ10" i="1" s="1"/>
  <c r="AK15" i="1"/>
  <c r="AJ15" i="1" s="1"/>
  <c r="AK17" i="1"/>
  <c r="AJ17" i="1" s="1"/>
  <c r="AN14" i="1"/>
  <c r="AM14" i="1" s="1"/>
  <c r="AK12" i="1"/>
  <c r="AJ12" i="1" s="1"/>
  <c r="AN11" i="1"/>
  <c r="AM11" i="1" s="1"/>
  <c r="AK9" i="1"/>
  <c r="AJ9" i="1" s="1"/>
  <c r="AK14" i="1"/>
  <c r="AJ14" i="1" s="1"/>
  <c r="AK11" i="1"/>
  <c r="AJ11" i="1" s="1"/>
  <c r="AN15" i="1"/>
  <c r="AM15" i="1" s="1"/>
  <c r="AT14" i="1"/>
  <c r="AS14" i="1" s="1"/>
  <c r="AT13" i="1"/>
  <c r="AS13" i="1" s="1"/>
  <c r="AT10" i="1"/>
  <c r="AS10" i="1" s="1"/>
  <c r="AT18" i="1"/>
  <c r="AS18" i="1" s="1"/>
  <c r="AT17" i="1"/>
  <c r="AS17" i="1" s="1"/>
  <c r="AT15" i="1"/>
  <c r="AS15" i="1" s="1"/>
  <c r="AT12" i="1"/>
  <c r="AS12" i="1" s="1"/>
  <c r="AT16" i="1"/>
  <c r="AS16" i="1" s="1"/>
  <c r="AT11" i="1"/>
  <c r="AS11" i="1" s="1"/>
  <c r="AK13" i="1"/>
  <c r="AJ13" i="1" s="1"/>
  <c r="AN13" i="1"/>
  <c r="AM13" i="1" s="1"/>
  <c r="AQ17" i="1"/>
  <c r="AP17" i="1" s="1"/>
  <c r="AQ10" i="1"/>
  <c r="AP10" i="1" s="1"/>
  <c r="AQ13" i="1"/>
  <c r="AP13" i="1" s="1"/>
  <c r="AQ14" i="1"/>
  <c r="AP14" i="1" s="1"/>
  <c r="AQ12" i="1"/>
  <c r="AP12" i="1" s="1"/>
  <c r="AQ15" i="1"/>
  <c r="AP15" i="1" s="1"/>
  <c r="AC18" i="1" l="1"/>
  <c r="AE16" i="1"/>
  <c r="AD16" i="1" s="1"/>
  <c r="AE15" i="1"/>
  <c r="AD15" i="1" s="1"/>
  <c r="AC13" i="1"/>
  <c r="AC17" i="1"/>
  <c r="AC16" i="1"/>
  <c r="AC15" i="1"/>
  <c r="AE9" i="1"/>
  <c r="AD9" i="1" s="1"/>
  <c r="AE14" i="1"/>
  <c r="AD14" i="1" s="1"/>
  <c r="AE11" i="1"/>
  <c r="AD11" i="1" s="1"/>
  <c r="AC9" i="1"/>
  <c r="AB9" i="1" s="1" a="1"/>
  <c r="AB9" i="1" s="1"/>
  <c r="AC14" i="1"/>
  <c r="AE13" i="1"/>
  <c r="AD13" i="1" s="1"/>
  <c r="AC11" i="1"/>
  <c r="AB11" i="1" s="1" a="1"/>
  <c r="AB11" i="1" s="1"/>
  <c r="AC12" i="1"/>
  <c r="AB12" i="1" s="1" a="1"/>
  <c r="AB12" i="1" s="1"/>
  <c r="AE18" i="1"/>
  <c r="AD18" i="1" s="1"/>
  <c r="AE17" i="1"/>
  <c r="AD17" i="1" s="1"/>
  <c r="AE10" i="1"/>
  <c r="AD10" i="1" s="1"/>
  <c r="AC10" i="1"/>
  <c r="AB10" i="1" s="1" a="1"/>
  <c r="AB10" i="1" s="1"/>
  <c r="AH5" i="1"/>
  <c r="AE12" i="1"/>
  <c r="AD12" i="1" s="1"/>
  <c r="AB14" i="1" l="1" a="1"/>
  <c r="AB14" i="1" s="1"/>
  <c r="AH14" i="1"/>
  <c r="AH13" i="1"/>
  <c r="AH18" i="1"/>
  <c r="AH10" i="1"/>
  <c r="AH17" i="1"/>
  <c r="AH16" i="1"/>
  <c r="AH15" i="1"/>
  <c r="AH12" i="1"/>
  <c r="AH9" i="1"/>
  <c r="AG9" i="1" s="1" a="1"/>
  <c r="AG9" i="1" s="1"/>
  <c r="AH11" i="1"/>
  <c r="AB15" i="1" a="1"/>
  <c r="AB15" i="1" s="1"/>
  <c r="AB16" i="1" a="1"/>
  <c r="AB16" i="1" s="1"/>
  <c r="AB17" i="1" a="1"/>
  <c r="AB17" i="1" s="1"/>
  <c r="AB13" i="1" a="1"/>
  <c r="AB13" i="1" s="1"/>
  <c r="AB18" i="1" a="1"/>
  <c r="AB18" i="1" s="1"/>
  <c r="AG18" i="1" l="1" a="1"/>
  <c r="AG18" i="1" s="1"/>
  <c r="AG11" i="1" a="1"/>
  <c r="AG11" i="1" s="1"/>
  <c r="AG14" i="1" a="1"/>
  <c r="AG14" i="1" s="1"/>
  <c r="AG12" i="1" a="1"/>
  <c r="AG12" i="1" s="1"/>
  <c r="AG15" i="1" a="1"/>
  <c r="AG15" i="1" s="1"/>
  <c r="AG16" i="1" a="1"/>
  <c r="AG16" i="1" s="1"/>
  <c r="AG17" i="1" a="1"/>
  <c r="AG17" i="1" s="1"/>
  <c r="AG10" i="1" a="1"/>
  <c r="AG10" i="1" s="1"/>
  <c r="AG13" i="1" a="1"/>
  <c r="AG13" i="1" s="1"/>
  <c r="T10" i="1" l="1"/>
  <c r="T12" i="1"/>
  <c r="T13" i="1"/>
  <c r="T9" i="1"/>
  <c r="T16" i="1"/>
  <c r="T18" i="1"/>
  <c r="T11" i="1"/>
  <c r="T15" i="1"/>
  <c r="T14" i="1"/>
  <c r="T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<sst xmlns="http://schemas.openxmlformats.org/spreadsheetml/2006/main" count="194" uniqueCount="172">
  <si>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</si>
  <si>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</si>
  <si>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</si>
  <si>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</si>
  <si>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</si>
  <si>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</si>
  <si>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</si>
  <si>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</si>
  <si>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</si>
  <si>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</si>
  <si>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</si>
  <si>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</si>
  <si>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</si>
  <si>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</si>
  <si>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</si>
  <si>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</si>
  <si>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</si>
  <si>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</si>
  <si>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</si>
  <si>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</si>
  <si>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</si>
  <si>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</si>
  <si>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</si>
  <si>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</si>
  <si>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</si>
  <si>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</si>
  <si>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</si>
  <si>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</si>
  <si>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</si>
  <si>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</si>
  <si>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</si>
  <si>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</si>
  <si>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</si>
  <si>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</si>
  <si>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</si>
  <si>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</si>
  <si>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</si>
  <si>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</si>
  <si>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</si>
  <si>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</si>
  <si>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</si>
  <si>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</si>
  <si>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</si>
  <si>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</si>
  <si>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</si>
  <si>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</si>
  <si>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</si>
  <si>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</si>
  <si>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</si>
  <si>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</si>
  <si>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</si>
  <si>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</si>
  <si>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</si>
  <si>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</si>
  <si>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</si>
  <si>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</si>
  <si>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</si>
  <si>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</si>
  <si>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</si>
  <si>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</si>
  <si>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</si>
  <si>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</si>
  <si>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</si>
  <si>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</si>
  <si>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</si>
  <si>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</si>
  <si>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</si>
  <si>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</si>
  <si>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</si>
  <si>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</si>
  <si>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</si>
  <si>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</si>
  <si>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</si>
  <si>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</si>
  <si>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</si>
  <si>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</si>
  <si>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</si>
  <si>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</si>
  <si>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</si>
  <si>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</si>
  <si>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</si>
  <si>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</si>
  <si>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</si>
  <si>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</si>
  <si>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</si>
  <si>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</si>
  <si>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</si>
  <si>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</si>
  <si>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</si>
  <si>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</si>
  <si>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</si>
  <si>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</si>
  <si>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</si>
  <si>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</si>
  <si>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</si>
  <si>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</si>
  <si>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</si>
  <si>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</si>
  <si>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</si>
  <si>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</si>
  <si>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</si>
  <si>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</si>
  <si>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</si>
  <si>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</si>
  <si>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</si>
  <si>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</si>
  <si>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</si>
  <si>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</si>
  <si>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</si>
  <si>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</si>
  <si>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</si>
  <si>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</si>
  <si>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</si>
  <si>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</si>
  <si>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</si>
  <si>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</si>
  <si>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</si>
  <si>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</si>
  <si>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</si>
  <si>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</si>
  <si>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</si>
  <si>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</si>
  <si>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</si>
  <si>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</si>
  <si>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</si>
  <si>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</si>
  <si>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</si>
  <si>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</si>
  <si>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</si>
  <si>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</si>
  <si>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</si>
  <si>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</si>
  <si>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</si>
  <si>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</si>
  <si>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</si>
  <si>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</si>
  <si>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</si>
  <si>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</si>
  <si>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</si>
  <si>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</si>
  <si>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</si>
  <si>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</si>
  <si>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</si>
  <si>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</si>
  <si>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</si>
  <si>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</si>
  <si>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</si>
  <si>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</si>
  <si>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</si>
  <si>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</si>
  <si>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</si>
  <si>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</si>
  <si>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</si>
  <si>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</si>
  <si>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</si>
  <si>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</si>
  <si>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</si>
  <si>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</si>
  <si>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</si>
  <si>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</si>
  <si>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</si>
  <si>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</si>
  <si>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</si>
  <si>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</si>
  <si>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9.7%</t>
  </si>
  <si>
    <t>9%</t>
  </si>
  <si>
    <t>8.9%</t>
  </si>
  <si>
    <t>8.6%</t>
  </si>
  <si>
    <t>8.2%</t>
  </si>
  <si>
    <t>8%</t>
  </si>
  <si>
    <t>7.6%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</si>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</sst>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4B47EDE0-DCD7-4766-8397-3191B683D304}"/>
    <cellStyle name="Normal" xfId="0" builtinId="0"/>
    <cellStyle name="Percent 2" xfId="2" xr:uid="{92D478E5-B59F-4E8B-B831-A1AAC381882E}"/>
    <cellStyle name="Percent 4" xfId="3" xr:uid="{0D89BF1F-9D24-40CE-BCF4-B77EB80E4CA7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A695F63-9064-40DD-9373-EABEC1B0DC5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8A06DA43-8042-4FA6-8153-A8328E9BC4B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485B79-7A2D-45C9-BD71-9D2560AAB51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950D6D92-7A92-40B6-9D5D-377DCDA3C9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F4991E3-354B-4550-BE49-0D69BB07B6C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2AE6499-3A8F-43F3-9549-F339C814135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2021F2B-0227-4204-A972-DAB228CFBC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9.35</v>
          </cell>
          <cell r="F52">
            <v>10.25</v>
          </cell>
          <cell r="I52">
            <v>23424310</v>
          </cell>
          <cell r="J52">
            <v>232232379.65000001</v>
          </cell>
        </row>
        <row r="53">
          <cell r="B53" t="str">
            <v>ABCTRANS</v>
          </cell>
          <cell r="C53">
            <v>6.2</v>
          </cell>
          <cell r="F53">
            <v>6.8</v>
          </cell>
          <cell r="I53">
            <v>1574678</v>
          </cell>
          <cell r="J53">
            <v>10597134.949999999</v>
          </cell>
        </row>
        <row r="54">
          <cell r="B54" t="str">
            <v>ACADEMY</v>
          </cell>
          <cell r="C54">
            <v>8.25</v>
          </cell>
          <cell r="F54">
            <v>7.45</v>
          </cell>
          <cell r="I54">
            <v>1428890</v>
          </cell>
          <cell r="J54">
            <v>10838994.6</v>
          </cell>
        </row>
        <row r="55">
          <cell r="B55" t="str">
            <v>ACCESSCORP</v>
          </cell>
          <cell r="C55">
            <v>25</v>
          </cell>
          <cell r="F55">
            <v>24.5</v>
          </cell>
          <cell r="I55">
            <v>20779004</v>
          </cell>
          <cell r="J55">
            <v>512152702.5</v>
          </cell>
        </row>
        <row r="56">
          <cell r="B56" t="str">
            <v>AFRIPRUD</v>
          </cell>
          <cell r="C56">
            <v>12.95</v>
          </cell>
          <cell r="F56">
            <v>13</v>
          </cell>
          <cell r="I56">
            <v>4255483</v>
          </cell>
          <cell r="J56">
            <v>55800292.899999999</v>
          </cell>
        </row>
        <row r="57">
          <cell r="B57" t="str">
            <v>AIICO</v>
          </cell>
          <cell r="C57">
            <v>4.4800000000000004</v>
          </cell>
          <cell r="F57">
            <v>4.55</v>
          </cell>
          <cell r="I57">
            <v>11638117</v>
          </cell>
          <cell r="J57">
            <v>53208885.789999999</v>
          </cell>
        </row>
        <row r="58">
          <cell r="B58" t="str">
            <v>AIRTELAFRI</v>
          </cell>
          <cell r="C58">
            <v>3655.7</v>
          </cell>
          <cell r="F58">
            <v>3655.7</v>
          </cell>
          <cell r="I58">
            <v>1745</v>
          </cell>
          <cell r="J58">
            <v>7016994</v>
          </cell>
        </row>
        <row r="59">
          <cell r="B59" t="str">
            <v>ALEX</v>
          </cell>
          <cell r="C59">
            <v>9.9</v>
          </cell>
          <cell r="F59">
            <v>9.9</v>
          </cell>
          <cell r="I59">
            <v>51060</v>
          </cell>
          <cell r="J59">
            <v>536404.75</v>
          </cell>
        </row>
        <row r="60">
          <cell r="B60" t="str">
            <v>ARADEL</v>
          </cell>
          <cell r="C60">
            <v>1749.9</v>
          </cell>
          <cell r="F60">
            <v>1770</v>
          </cell>
          <cell r="I60">
            <v>1995847</v>
          </cell>
          <cell r="J60">
            <v>3530298976.1999998</v>
          </cell>
        </row>
        <row r="61">
          <cell r="B61" t="str">
            <v>AUSTINLAZ</v>
          </cell>
          <cell r="C61">
            <v>3.76</v>
          </cell>
          <cell r="F61">
            <v>3.9</v>
          </cell>
          <cell r="I61">
            <v>444556</v>
          </cell>
          <cell r="J61">
            <v>1707652.69</v>
          </cell>
        </row>
        <row r="62">
          <cell r="B62" t="str">
            <v>BERGER</v>
          </cell>
          <cell r="C62">
            <v>147.6</v>
          </cell>
          <cell r="F62">
            <v>147.6</v>
          </cell>
          <cell r="I62">
            <v>106710</v>
          </cell>
          <cell r="J62">
            <v>14176457.65</v>
          </cell>
        </row>
        <row r="63">
          <cell r="B63" t="str">
            <v>BETAGLAS</v>
          </cell>
          <cell r="C63">
            <v>562.79999999999995</v>
          </cell>
          <cell r="F63">
            <v>562.79999999999995</v>
          </cell>
          <cell r="I63">
            <v>148315</v>
          </cell>
          <cell r="J63">
            <v>78670549.599999994</v>
          </cell>
        </row>
        <row r="64">
          <cell r="B64" t="str">
            <v>BUACEMENT</v>
          </cell>
          <cell r="C64">
            <v>378</v>
          </cell>
          <cell r="F64">
            <v>378</v>
          </cell>
          <cell r="I64">
            <v>820029</v>
          </cell>
          <cell r="J64">
            <v>304905645.69999999</v>
          </cell>
        </row>
        <row r="65">
          <cell r="B65" t="str">
            <v>BUAFOODS</v>
          </cell>
          <cell r="C65">
            <v>939</v>
          </cell>
          <cell r="F65">
            <v>939</v>
          </cell>
          <cell r="I65">
            <v>229683</v>
          </cell>
          <cell r="J65">
            <v>200116756.40000001</v>
          </cell>
        </row>
        <row r="66">
          <cell r="B66" t="str">
            <v>CADBURY</v>
          </cell>
          <cell r="C66">
            <v>69</v>
          </cell>
          <cell r="F66">
            <v>69</v>
          </cell>
          <cell r="I66">
            <v>1618567</v>
          </cell>
          <cell r="J66">
            <v>102385991.75</v>
          </cell>
        </row>
        <row r="67">
          <cell r="B67" t="str">
            <v>CAP</v>
          </cell>
          <cell r="C67">
            <v>175.1</v>
          </cell>
          <cell r="F67">
            <v>175.1</v>
          </cell>
          <cell r="I67">
            <v>49718</v>
          </cell>
          <cell r="J67">
            <v>7934529.8499999996</v>
          </cell>
        </row>
        <row r="68">
          <cell r="B68" t="str">
            <v>CAVERTON</v>
          </cell>
          <cell r="C68">
            <v>6.2</v>
          </cell>
          <cell r="F68">
            <v>6.2</v>
          </cell>
          <cell r="I68">
            <v>1140668</v>
          </cell>
          <cell r="J68">
            <v>7004957.2000000002</v>
          </cell>
        </row>
        <row r="69">
          <cell r="B69" t="str">
            <v>CHAMPION</v>
          </cell>
          <cell r="C69">
            <v>13</v>
          </cell>
          <cell r="F69">
            <v>13</v>
          </cell>
          <cell r="I69">
            <v>832790</v>
          </cell>
          <cell r="J69">
            <v>10976363.75</v>
          </cell>
        </row>
        <row r="70">
          <cell r="B70" t="str">
            <v>CHAMS</v>
          </cell>
          <cell r="C70">
            <v>4</v>
          </cell>
          <cell r="F70">
            <v>4.0199999999999996</v>
          </cell>
          <cell r="I70">
            <v>18099210</v>
          </cell>
          <cell r="J70">
            <v>72752633.780000001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33082</v>
          </cell>
          <cell r="J71">
            <v>424494.45</v>
          </cell>
        </row>
        <row r="72">
          <cell r="B72" t="str">
            <v>CILEASING</v>
          </cell>
          <cell r="C72">
            <v>6.15</v>
          </cell>
          <cell r="F72">
            <v>6.15</v>
          </cell>
          <cell r="I72">
            <v>1786372</v>
          </cell>
          <cell r="J72">
            <v>11213791.9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24159</v>
          </cell>
          <cell r="J73">
            <v>2923219</v>
          </cell>
        </row>
        <row r="74">
          <cell r="B74" t="str">
            <v>CONHALLPLC</v>
          </cell>
          <cell r="C74">
            <v>6.7</v>
          </cell>
          <cell r="F74">
            <v>7.27</v>
          </cell>
          <cell r="I74">
            <v>4138983</v>
          </cell>
          <cell r="J74">
            <v>29254083.5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29495</v>
          </cell>
          <cell r="J75">
            <v>5331221.8</v>
          </cell>
        </row>
        <row r="76">
          <cell r="B76" t="str">
            <v>CORNERST</v>
          </cell>
          <cell r="C76">
            <v>5.8</v>
          </cell>
          <cell r="F76">
            <v>5.8</v>
          </cell>
          <cell r="I76">
            <v>1956440</v>
          </cell>
          <cell r="J76">
            <v>10505782.550000001</v>
          </cell>
        </row>
        <row r="77">
          <cell r="B77" t="str">
            <v>CUSTODIAN</v>
          </cell>
          <cell r="C77">
            <v>83</v>
          </cell>
          <cell r="F77">
            <v>83</v>
          </cell>
          <cell r="I77">
            <v>347409</v>
          </cell>
          <cell r="J77">
            <v>28056440.800000001</v>
          </cell>
        </row>
        <row r="78">
          <cell r="B78" t="str">
            <v>CUTIX</v>
          </cell>
          <cell r="C78">
            <v>3.18</v>
          </cell>
          <cell r="F78">
            <v>3</v>
          </cell>
          <cell r="I78">
            <v>6897323</v>
          </cell>
          <cell r="J78">
            <v>21205914.879999999</v>
          </cell>
        </row>
        <row r="79">
          <cell r="B79" t="str">
            <v>CWG</v>
          </cell>
          <cell r="C79">
            <v>22</v>
          </cell>
          <cell r="F79">
            <v>22</v>
          </cell>
          <cell r="I79">
            <v>355364</v>
          </cell>
          <cell r="J79">
            <v>7658551.4000000004</v>
          </cell>
        </row>
        <row r="80">
          <cell r="B80" t="str">
            <v>DAARCOMM</v>
          </cell>
          <cell r="C80">
            <v>1.98</v>
          </cell>
          <cell r="F80">
            <v>1.85</v>
          </cell>
          <cell r="I80">
            <v>2747553</v>
          </cell>
          <cell r="J80">
            <v>5199236.33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34772302</v>
          </cell>
          <cell r="J81">
            <v>29770385886.799999</v>
          </cell>
        </row>
        <row r="82">
          <cell r="B82" t="str">
            <v>DANGSUGAR</v>
          </cell>
          <cell r="C82">
            <v>72</v>
          </cell>
          <cell r="F82">
            <v>72</v>
          </cell>
          <cell r="I82">
            <v>5482342</v>
          </cell>
          <cell r="J82">
            <v>396997049.80000001</v>
          </cell>
        </row>
        <row r="83">
          <cell r="B83" t="str">
            <v>DEAPCAP</v>
          </cell>
          <cell r="C83">
            <v>5.4</v>
          </cell>
          <cell r="F83">
            <v>5.35</v>
          </cell>
          <cell r="I83">
            <v>972185</v>
          </cell>
          <cell r="J83">
            <v>5072604.88</v>
          </cell>
        </row>
        <row r="84">
          <cell r="B84" t="str">
            <v>ELLAHLAKES</v>
          </cell>
          <cell r="C84">
            <v>10</v>
          </cell>
          <cell r="F84">
            <v>9.9</v>
          </cell>
          <cell r="I84">
            <v>4643123</v>
          </cell>
          <cell r="J84">
            <v>46464707.899999999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30471</v>
          </cell>
          <cell r="J85">
            <v>1216081</v>
          </cell>
        </row>
        <row r="86">
          <cell r="B86" t="str">
            <v>ETERNA</v>
          </cell>
          <cell r="C86">
            <v>30</v>
          </cell>
          <cell r="F86">
            <v>30.8</v>
          </cell>
          <cell r="I86">
            <v>799379</v>
          </cell>
          <cell r="J86">
            <v>24907786.399999999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373960</v>
          </cell>
          <cell r="J87">
            <v>34434377.25</v>
          </cell>
        </row>
        <row r="88">
          <cell r="B88" t="str">
            <v>ETRANZACT</v>
          </cell>
          <cell r="C88">
            <v>18</v>
          </cell>
          <cell r="F88">
            <v>18</v>
          </cell>
          <cell r="I88">
            <v>174991</v>
          </cell>
          <cell r="J88">
            <v>3015633.55</v>
          </cell>
        </row>
        <row r="89">
          <cell r="B89" t="str">
            <v>EUNISELL</v>
          </cell>
          <cell r="C89">
            <v>210</v>
          </cell>
          <cell r="F89">
            <v>210</v>
          </cell>
          <cell r="I89">
            <v>18618</v>
          </cell>
          <cell r="J89">
            <v>3518802</v>
          </cell>
        </row>
        <row r="90">
          <cell r="B90" t="str">
            <v>FCMB</v>
          </cell>
          <cell r="C90">
            <v>11.2</v>
          </cell>
          <cell r="F90">
            <v>12</v>
          </cell>
          <cell r="I90">
            <v>157803629</v>
          </cell>
          <cell r="J90">
            <v>1891868492.150001</v>
          </cell>
        </row>
        <row r="91">
          <cell r="B91" t="str">
            <v>FIDELITYBK</v>
          </cell>
          <cell r="C91">
            <v>20.7</v>
          </cell>
          <cell r="F91">
            <v>20.6</v>
          </cell>
          <cell r="I91">
            <v>15168609</v>
          </cell>
          <cell r="J91">
            <v>307545763.75</v>
          </cell>
        </row>
        <row r="92">
          <cell r="B92" t="str">
            <v>FIDSON</v>
          </cell>
          <cell r="C92">
            <v>136.5</v>
          </cell>
          <cell r="F92">
            <v>122.85</v>
          </cell>
          <cell r="I92">
            <v>462438</v>
          </cell>
          <cell r="J92">
            <v>56810508.299999997</v>
          </cell>
        </row>
        <row r="93">
          <cell r="B93" t="str">
            <v>FIRSTHOLDCO</v>
          </cell>
          <cell r="C93">
            <v>62</v>
          </cell>
          <cell r="F93">
            <v>63.6</v>
          </cell>
          <cell r="I93">
            <v>3911744</v>
          </cell>
          <cell r="J93">
            <v>244130691.94999999</v>
          </cell>
        </row>
        <row r="94">
          <cell r="B94" t="str">
            <v>FTGINSURE</v>
          </cell>
          <cell r="C94">
            <v>1</v>
          </cell>
          <cell r="F94">
            <v>0.95</v>
          </cell>
          <cell r="I94">
            <v>6220410</v>
          </cell>
          <cell r="J94">
            <v>6014340.2000000002</v>
          </cell>
        </row>
        <row r="95">
          <cell r="B95" t="str">
            <v>FTNCOCOA</v>
          </cell>
          <cell r="C95">
            <v>8.3000000000000007</v>
          </cell>
          <cell r="F95">
            <v>8.6</v>
          </cell>
          <cell r="I95">
            <v>3503300</v>
          </cell>
          <cell r="J95">
            <v>30677522.629999999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6800</v>
          </cell>
          <cell r="J96">
            <v>6931240</v>
          </cell>
        </row>
        <row r="97">
          <cell r="B97" t="str">
            <v>GTCO</v>
          </cell>
          <cell r="C97">
            <v>134.69999999999999</v>
          </cell>
          <cell r="F97">
            <v>135</v>
          </cell>
          <cell r="I97">
            <v>18857116</v>
          </cell>
          <cell r="J97">
            <v>2547131827.6999989</v>
          </cell>
        </row>
        <row r="98">
          <cell r="B98" t="str">
            <v>GUINEAINS</v>
          </cell>
          <cell r="C98">
            <v>1.1200000000000001</v>
          </cell>
          <cell r="F98">
            <v>1.1299999999999999</v>
          </cell>
          <cell r="I98">
            <v>1997828</v>
          </cell>
          <cell r="J98">
            <v>2256239.04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115680</v>
          </cell>
          <cell r="J99">
            <v>42995396.5</v>
          </cell>
        </row>
        <row r="100">
          <cell r="B100" t="str">
            <v>HMCALL</v>
          </cell>
          <cell r="C100">
            <v>3.6</v>
          </cell>
          <cell r="F100">
            <v>3.92</v>
          </cell>
          <cell r="I100">
            <v>1061775</v>
          </cell>
          <cell r="J100">
            <v>4023677.83</v>
          </cell>
        </row>
        <row r="101">
          <cell r="B101" t="str">
            <v>HONYFLOUR</v>
          </cell>
          <cell r="C101">
            <v>18.350000000000001</v>
          </cell>
          <cell r="F101">
            <v>18.350000000000001</v>
          </cell>
          <cell r="I101">
            <v>2158385</v>
          </cell>
          <cell r="J101">
            <v>39168103.25</v>
          </cell>
        </row>
        <row r="102">
          <cell r="B102" t="str">
            <v>IKEJAHOTEL</v>
          </cell>
          <cell r="C102">
            <v>44</v>
          </cell>
          <cell r="F102">
            <v>41.15</v>
          </cell>
          <cell r="I102">
            <v>5558192</v>
          </cell>
          <cell r="J102">
            <v>233747249.40000001</v>
          </cell>
        </row>
        <row r="103">
          <cell r="B103" t="str">
            <v>IMG</v>
          </cell>
          <cell r="C103">
            <v>37.6</v>
          </cell>
          <cell r="F103">
            <v>37.6</v>
          </cell>
          <cell r="I103">
            <v>52087</v>
          </cell>
          <cell r="J103">
            <v>1774174.55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33061</v>
          </cell>
          <cell r="J104">
            <v>301110.25</v>
          </cell>
        </row>
        <row r="105">
          <cell r="B105" t="str">
            <v>INTBREW</v>
          </cell>
          <cell r="C105">
            <v>12.35</v>
          </cell>
          <cell r="F105">
            <v>12.3</v>
          </cell>
          <cell r="I105">
            <v>1397768</v>
          </cell>
          <cell r="J105">
            <v>17240727.550000001</v>
          </cell>
        </row>
        <row r="106">
          <cell r="B106" t="str">
            <v>INTENEGINS</v>
          </cell>
          <cell r="C106">
            <v>7.26</v>
          </cell>
          <cell r="F106">
            <v>7.98</v>
          </cell>
          <cell r="I106">
            <v>4137553</v>
          </cell>
          <cell r="J106">
            <v>32838420</v>
          </cell>
        </row>
        <row r="107">
          <cell r="B107" t="str">
            <v>JAIZBANK</v>
          </cell>
          <cell r="C107">
            <v>9</v>
          </cell>
          <cell r="F107">
            <v>9</v>
          </cell>
          <cell r="I107">
            <v>32702205</v>
          </cell>
          <cell r="J107">
            <v>294306287.5</v>
          </cell>
        </row>
        <row r="108">
          <cell r="B108" t="str">
            <v>JAPAULGOLD</v>
          </cell>
          <cell r="C108">
            <v>3.45</v>
          </cell>
          <cell r="F108">
            <v>3.38</v>
          </cell>
          <cell r="I108">
            <v>9550734</v>
          </cell>
          <cell r="J108">
            <v>32858360.02</v>
          </cell>
        </row>
        <row r="109">
          <cell r="B109" t="str">
            <v>JBERGER</v>
          </cell>
          <cell r="C109">
            <v>310.8</v>
          </cell>
          <cell r="F109">
            <v>310.8</v>
          </cell>
          <cell r="I109">
            <v>23809</v>
          </cell>
          <cell r="J109">
            <v>6661758.2000000002</v>
          </cell>
        </row>
        <row r="110">
          <cell r="B110" t="str">
            <v>JOHNHOLT</v>
          </cell>
          <cell r="C110">
            <v>14.9</v>
          </cell>
          <cell r="F110">
            <v>14.9</v>
          </cell>
          <cell r="I110">
            <v>221719</v>
          </cell>
          <cell r="J110">
            <v>3092047.7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30620</v>
          </cell>
          <cell r="J111">
            <v>203101</v>
          </cell>
        </row>
        <row r="112">
          <cell r="B112" t="str">
            <v>LASACO</v>
          </cell>
          <cell r="C112">
            <v>2.0499999999999998</v>
          </cell>
          <cell r="F112">
            <v>2.02</v>
          </cell>
          <cell r="I112">
            <v>13959128</v>
          </cell>
          <cell r="J112">
            <v>28525008.550000001</v>
          </cell>
        </row>
        <row r="113">
          <cell r="B113" t="str">
            <v>LEARNAFRCA</v>
          </cell>
          <cell r="C113">
            <v>11.5</v>
          </cell>
          <cell r="F113">
            <v>10.5</v>
          </cell>
          <cell r="I113">
            <v>863677</v>
          </cell>
          <cell r="J113">
            <v>9082626.5</v>
          </cell>
        </row>
        <row r="114">
          <cell r="B114" t="str">
            <v>LEGENDINT</v>
          </cell>
          <cell r="C114">
            <v>6.1</v>
          </cell>
          <cell r="F114">
            <v>6.1</v>
          </cell>
          <cell r="I114">
            <v>545087</v>
          </cell>
          <cell r="J114">
            <v>3152897.25</v>
          </cell>
        </row>
        <row r="115">
          <cell r="B115" t="str">
            <v>LINKASSURE</v>
          </cell>
          <cell r="C115">
            <v>1.71</v>
          </cell>
          <cell r="F115">
            <v>1.85</v>
          </cell>
          <cell r="I115">
            <v>9754627</v>
          </cell>
          <cell r="J115">
            <v>17611293.600000001</v>
          </cell>
        </row>
        <row r="116">
          <cell r="B116" t="str">
            <v>LIVESTOCK</v>
          </cell>
          <cell r="C116">
            <v>8.9</v>
          </cell>
          <cell r="F116">
            <v>8.9</v>
          </cell>
          <cell r="I116">
            <v>829963</v>
          </cell>
          <cell r="J116">
            <v>7373753.5</v>
          </cell>
        </row>
        <row r="117">
          <cell r="B117" t="str">
            <v>LIVINGTRUST</v>
          </cell>
          <cell r="C117">
            <v>3.96</v>
          </cell>
          <cell r="F117">
            <v>3.95</v>
          </cell>
          <cell r="I117">
            <v>921585</v>
          </cell>
          <cell r="J117">
            <v>3670471.98</v>
          </cell>
        </row>
        <row r="118">
          <cell r="B118" t="str">
            <v>MANSARD</v>
          </cell>
          <cell r="C118">
            <v>13.5</v>
          </cell>
          <cell r="F118">
            <v>13.5</v>
          </cell>
          <cell r="I118">
            <v>385390</v>
          </cell>
          <cell r="J118">
            <v>5338687.25</v>
          </cell>
        </row>
        <row r="119">
          <cell r="B119" t="str">
            <v>MAYBAKER</v>
          </cell>
          <cell r="C119">
            <v>47</v>
          </cell>
          <cell r="F119">
            <v>47</v>
          </cell>
          <cell r="I119">
            <v>1069736</v>
          </cell>
          <cell r="J119">
            <v>47871911.950000003</v>
          </cell>
        </row>
        <row r="120">
          <cell r="B120" t="str">
            <v>MBENEFIT</v>
          </cell>
          <cell r="C120">
            <v>4.3</v>
          </cell>
          <cell r="F120">
            <v>4.12</v>
          </cell>
          <cell r="I120">
            <v>6493401</v>
          </cell>
          <cell r="J120">
            <v>27237925.41</v>
          </cell>
        </row>
        <row r="121">
          <cell r="B121" t="str">
            <v>MCNICHOLS</v>
          </cell>
          <cell r="C121">
            <v>7.75</v>
          </cell>
          <cell r="F121">
            <v>8.1999999999999993</v>
          </cell>
          <cell r="I121">
            <v>3062078</v>
          </cell>
          <cell r="J121">
            <v>22713528.25</v>
          </cell>
        </row>
        <row r="122">
          <cell r="B122" t="str">
            <v>MECURE</v>
          </cell>
          <cell r="C122">
            <v>94.9</v>
          </cell>
          <cell r="F122">
            <v>94.9</v>
          </cell>
          <cell r="I122">
            <v>48388</v>
          </cell>
          <cell r="J122">
            <v>4134754.6</v>
          </cell>
        </row>
        <row r="123">
          <cell r="B123" t="str">
            <v>MEYER</v>
          </cell>
          <cell r="C123">
            <v>20.6</v>
          </cell>
          <cell r="F123">
            <v>20.6</v>
          </cell>
          <cell r="I123">
            <v>74549</v>
          </cell>
          <cell r="J123">
            <v>1393455.65</v>
          </cell>
        </row>
        <row r="124">
          <cell r="B124" t="str">
            <v>MORISON</v>
          </cell>
          <cell r="C124">
            <v>10.6</v>
          </cell>
          <cell r="F124">
            <v>10.6</v>
          </cell>
          <cell r="I124">
            <v>66460</v>
          </cell>
          <cell r="J124">
            <v>675739.5</v>
          </cell>
        </row>
        <row r="125">
          <cell r="B125" t="str">
            <v>MTNN</v>
          </cell>
          <cell r="C125">
            <v>775</v>
          </cell>
          <cell r="F125">
            <v>790</v>
          </cell>
          <cell r="I125">
            <v>5793161</v>
          </cell>
          <cell r="J125">
            <v>4638889631.9000044</v>
          </cell>
        </row>
        <row r="126">
          <cell r="B126" t="str">
            <v>MULTIVERSE</v>
          </cell>
          <cell r="C126">
            <v>25.5</v>
          </cell>
          <cell r="F126">
            <v>25.5</v>
          </cell>
          <cell r="I126">
            <v>56557</v>
          </cell>
          <cell r="J126">
            <v>1300094.2</v>
          </cell>
        </row>
        <row r="127">
          <cell r="B127" t="str">
            <v>NAHCO</v>
          </cell>
          <cell r="C127">
            <v>189.5</v>
          </cell>
          <cell r="F127">
            <v>189.5</v>
          </cell>
          <cell r="I127">
            <v>525295</v>
          </cell>
          <cell r="J127">
            <v>90100050.200000003</v>
          </cell>
        </row>
        <row r="128">
          <cell r="B128" t="str">
            <v>NASCON</v>
          </cell>
          <cell r="C128">
            <v>219.5</v>
          </cell>
          <cell r="F128">
            <v>219.5</v>
          </cell>
          <cell r="I128">
            <v>2820776</v>
          </cell>
          <cell r="J128">
            <v>557813001.29999995</v>
          </cell>
        </row>
        <row r="129">
          <cell r="B129" t="str">
            <v>NB</v>
          </cell>
          <cell r="C129">
            <v>80</v>
          </cell>
          <cell r="F129">
            <v>81</v>
          </cell>
          <cell r="I129">
            <v>1451952</v>
          </cell>
          <cell r="J129">
            <v>117158718.3</v>
          </cell>
        </row>
        <row r="130">
          <cell r="B130" t="str">
            <v>NCR</v>
          </cell>
          <cell r="C130">
            <v>161.19999999999999</v>
          </cell>
          <cell r="F130">
            <v>161.19999999999999</v>
          </cell>
          <cell r="I130">
            <v>44469</v>
          </cell>
          <cell r="J130">
            <v>6610507.7999999998</v>
          </cell>
        </row>
        <row r="131">
          <cell r="B131" t="str">
            <v>NEIMETH</v>
          </cell>
          <cell r="C131">
            <v>10.6</v>
          </cell>
          <cell r="F131">
            <v>10.1</v>
          </cell>
          <cell r="I131">
            <v>2241933</v>
          </cell>
          <cell r="J131">
            <v>23007685.949999999</v>
          </cell>
        </row>
        <row r="132">
          <cell r="B132" t="str">
            <v>NEM</v>
          </cell>
          <cell r="C132">
            <v>30</v>
          </cell>
          <cell r="F132">
            <v>29.9</v>
          </cell>
          <cell r="I132">
            <v>1454762</v>
          </cell>
          <cell r="J132">
            <v>44230599.149999999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29161</v>
          </cell>
          <cell r="J133">
            <v>84665831</v>
          </cell>
        </row>
        <row r="134">
          <cell r="B134" t="str">
            <v>NGXGROUP</v>
          </cell>
          <cell r="C134">
            <v>137.1</v>
          </cell>
          <cell r="F134">
            <v>137.1</v>
          </cell>
          <cell r="I134">
            <v>1428556</v>
          </cell>
          <cell r="J134">
            <v>196778987.44999999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49681</v>
          </cell>
          <cell r="J135">
            <v>7049733.9000000004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6627</v>
          </cell>
          <cell r="J136">
            <v>473830.5</v>
          </cell>
        </row>
        <row r="137">
          <cell r="B137" t="str">
            <v>NPFMCRFBK</v>
          </cell>
          <cell r="C137">
            <v>5.45</v>
          </cell>
          <cell r="F137">
            <v>5.0999999999999996</v>
          </cell>
          <cell r="I137">
            <v>1965241</v>
          </cell>
          <cell r="J137">
            <v>10513527.4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35213</v>
          </cell>
          <cell r="J138">
            <v>3477028.3</v>
          </cell>
        </row>
        <row r="139">
          <cell r="B139" t="str">
            <v>NSLTECH</v>
          </cell>
          <cell r="C139">
            <v>0.88</v>
          </cell>
          <cell r="F139">
            <v>0.88</v>
          </cell>
          <cell r="I139">
            <v>11803987</v>
          </cell>
          <cell r="J139">
            <v>10245826.68</v>
          </cell>
        </row>
        <row r="140">
          <cell r="B140" t="str">
            <v>OANDO</v>
          </cell>
          <cell r="C140">
            <v>48</v>
          </cell>
          <cell r="F140">
            <v>51.8</v>
          </cell>
          <cell r="I140">
            <v>3022041</v>
          </cell>
          <cell r="J140">
            <v>150018930.25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293526</v>
          </cell>
          <cell r="J141">
            <v>465867223.19999999</v>
          </cell>
        </row>
        <row r="142">
          <cell r="B142" t="str">
            <v>OMATEK</v>
          </cell>
          <cell r="C142">
            <v>2.08</v>
          </cell>
          <cell r="F142">
            <v>2.15</v>
          </cell>
          <cell r="I142">
            <v>6845171</v>
          </cell>
          <cell r="J142">
            <v>14668613.119999999</v>
          </cell>
        </row>
        <row r="143">
          <cell r="B143" t="str">
            <v>PREMPAINTS</v>
          </cell>
          <cell r="C143">
            <v>33.75</v>
          </cell>
          <cell r="F143">
            <v>33.75</v>
          </cell>
          <cell r="I143">
            <v>61037441</v>
          </cell>
          <cell r="J143">
            <v>135263148.09999999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844365</v>
          </cell>
          <cell r="J144">
            <v>1754778981</v>
          </cell>
        </row>
        <row r="145">
          <cell r="B145" t="str">
            <v>PRESTIGE</v>
          </cell>
          <cell r="C145">
            <v>1.48</v>
          </cell>
          <cell r="F145">
            <v>1.5</v>
          </cell>
          <cell r="I145">
            <v>835347</v>
          </cell>
          <cell r="J145">
            <v>1239529.8600000001</v>
          </cell>
        </row>
        <row r="146">
          <cell r="B146" t="str">
            <v>PZ</v>
          </cell>
          <cell r="C146">
            <v>94.95</v>
          </cell>
          <cell r="F146">
            <v>94.95</v>
          </cell>
          <cell r="I146">
            <v>911059</v>
          </cell>
          <cell r="J146">
            <v>83262704.650000006</v>
          </cell>
        </row>
        <row r="147">
          <cell r="B147" t="str">
            <v>REDSTAREX</v>
          </cell>
          <cell r="C147">
            <v>30.65</v>
          </cell>
          <cell r="F147">
            <v>30.65</v>
          </cell>
          <cell r="I147">
            <v>61986</v>
          </cell>
          <cell r="J147">
            <v>1710938.6</v>
          </cell>
        </row>
        <row r="148">
          <cell r="B148" t="str">
            <v>REGALINS</v>
          </cell>
          <cell r="C148">
            <v>1.01</v>
          </cell>
          <cell r="F148">
            <v>1</v>
          </cell>
          <cell r="I148">
            <v>11918162</v>
          </cell>
          <cell r="J148">
            <v>12046158.59</v>
          </cell>
        </row>
        <row r="149">
          <cell r="B149" t="str">
            <v>ROYALEX</v>
          </cell>
          <cell r="C149">
            <v>1.55</v>
          </cell>
          <cell r="F149">
            <v>1.52</v>
          </cell>
          <cell r="I149">
            <v>3390017</v>
          </cell>
          <cell r="J149">
            <v>5274513.18</v>
          </cell>
        </row>
        <row r="150">
          <cell r="B150" t="str">
            <v>RTBRISCOE</v>
          </cell>
          <cell r="C150">
            <v>14.85</v>
          </cell>
          <cell r="F150">
            <v>13.45</v>
          </cell>
          <cell r="I150">
            <v>1746752</v>
          </cell>
          <cell r="J150">
            <v>23520987.550000001</v>
          </cell>
        </row>
        <row r="151">
          <cell r="B151" t="str">
            <v>SCOA</v>
          </cell>
          <cell r="C151">
            <v>33.049999999999997</v>
          </cell>
          <cell r="F151">
            <v>33.049999999999997</v>
          </cell>
          <cell r="I151">
            <v>89766</v>
          </cell>
          <cell r="J151">
            <v>2670538.5</v>
          </cell>
        </row>
        <row r="152">
          <cell r="B152" t="str">
            <v>SEPLAT</v>
          </cell>
          <cell r="C152">
            <v>11363.9</v>
          </cell>
          <cell r="F152">
            <v>11363.9</v>
          </cell>
          <cell r="I152">
            <v>16361</v>
          </cell>
          <cell r="J152">
            <v>178497336.69999999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8367</v>
          </cell>
          <cell r="J153">
            <v>3760933.3</v>
          </cell>
        </row>
        <row r="154">
          <cell r="B154" t="str">
            <v>SKYAVN</v>
          </cell>
          <cell r="C154">
            <v>155.75</v>
          </cell>
          <cell r="F154">
            <v>155.75</v>
          </cell>
          <cell r="I154">
            <v>4001</v>
          </cell>
          <cell r="J154">
            <v>560940.19999999995</v>
          </cell>
        </row>
        <row r="155">
          <cell r="B155" t="str">
            <v>SOVRENINS</v>
          </cell>
          <cell r="C155">
            <v>2.5</v>
          </cell>
          <cell r="F155">
            <v>2.66</v>
          </cell>
          <cell r="I155">
            <v>7431235</v>
          </cell>
          <cell r="J155">
            <v>19242863.289999999</v>
          </cell>
        </row>
        <row r="156">
          <cell r="B156" t="str">
            <v>STANBIC</v>
          </cell>
          <cell r="C156">
            <v>164.05</v>
          </cell>
          <cell r="F156">
            <v>164.05</v>
          </cell>
          <cell r="I156">
            <v>405553</v>
          </cell>
          <cell r="J156">
            <v>67268626.950000003</v>
          </cell>
        </row>
        <row r="157">
          <cell r="B157" t="str">
            <v>STERLINGNG</v>
          </cell>
          <cell r="C157">
            <v>7.95</v>
          </cell>
          <cell r="F157">
            <v>7.9</v>
          </cell>
          <cell r="I157">
            <v>14480134</v>
          </cell>
          <cell r="J157">
            <v>112694321.15000001</v>
          </cell>
        </row>
        <row r="158">
          <cell r="B158" t="str">
            <v>SUNUASSUR</v>
          </cell>
          <cell r="C158">
            <v>4.4800000000000004</v>
          </cell>
          <cell r="F158">
            <v>4.0599999999999996</v>
          </cell>
          <cell r="I158">
            <v>2194349</v>
          </cell>
          <cell r="J158">
            <v>8981442.3599999994</v>
          </cell>
        </row>
        <row r="159">
          <cell r="B159" t="str">
            <v>TANTALIZER</v>
          </cell>
          <cell r="C159">
            <v>4.6500000000000004</v>
          </cell>
          <cell r="F159">
            <v>5</v>
          </cell>
          <cell r="I159">
            <v>17637330</v>
          </cell>
          <cell r="J159">
            <v>88038450.609999999</v>
          </cell>
        </row>
        <row r="160">
          <cell r="B160" t="str">
            <v>TIP</v>
          </cell>
          <cell r="C160">
            <v>29.25</v>
          </cell>
          <cell r="F160">
            <v>32.15</v>
          </cell>
          <cell r="I160">
            <v>33413827</v>
          </cell>
          <cell r="J160">
            <v>1047909308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8657</v>
          </cell>
          <cell r="J161">
            <v>4986432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67294</v>
          </cell>
          <cell r="J162">
            <v>15390813.800000001</v>
          </cell>
        </row>
        <row r="163">
          <cell r="B163" t="str">
            <v>TRANSCORP</v>
          </cell>
          <cell r="C163">
            <v>45.9</v>
          </cell>
          <cell r="F163">
            <v>45.9</v>
          </cell>
          <cell r="I163">
            <v>1119302</v>
          </cell>
          <cell r="J163">
            <v>50315136.5</v>
          </cell>
        </row>
        <row r="164">
          <cell r="B164" t="str">
            <v>TRANSEXPR</v>
          </cell>
          <cell r="C164">
            <v>4.9000000000000004</v>
          </cell>
          <cell r="F164">
            <v>4.9000000000000004</v>
          </cell>
          <cell r="I164">
            <v>187440</v>
          </cell>
          <cell r="J164">
            <v>863697.89</v>
          </cell>
        </row>
        <row r="165">
          <cell r="B165" t="str">
            <v>TRANSPOWER</v>
          </cell>
          <cell r="C165">
            <v>245.5</v>
          </cell>
          <cell r="F165">
            <v>245.5</v>
          </cell>
          <cell r="I165">
            <v>37156</v>
          </cell>
          <cell r="J165">
            <v>8211476</v>
          </cell>
        </row>
        <row r="166">
          <cell r="B166" t="str">
            <v>TRIPPLEG</v>
          </cell>
          <cell r="C166">
            <v>4.37</v>
          </cell>
          <cell r="F166">
            <v>4.37</v>
          </cell>
          <cell r="I166">
            <v>99938</v>
          </cell>
          <cell r="J166">
            <v>468981.51</v>
          </cell>
        </row>
        <row r="167">
          <cell r="B167" t="str">
            <v>UACN</v>
          </cell>
          <cell r="C167">
            <v>180.7</v>
          </cell>
          <cell r="F167">
            <v>184.5</v>
          </cell>
          <cell r="I167">
            <v>3173505</v>
          </cell>
          <cell r="J167">
            <v>573186132.70000005</v>
          </cell>
        </row>
        <row r="168">
          <cell r="B168" t="str">
            <v>UBA</v>
          </cell>
          <cell r="C168">
            <v>43.6</v>
          </cell>
          <cell r="F168">
            <v>43.5</v>
          </cell>
          <cell r="I168">
            <v>16546773</v>
          </cell>
          <cell r="J168">
            <v>725710898.95000005</v>
          </cell>
        </row>
        <row r="169">
          <cell r="B169" t="str">
            <v>UCAP</v>
          </cell>
          <cell r="C169">
            <v>18.649999999999999</v>
          </cell>
          <cell r="F169">
            <v>18.5</v>
          </cell>
          <cell r="I169">
            <v>4458372</v>
          </cell>
          <cell r="J169">
            <v>82931767.349999994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74290</v>
          </cell>
          <cell r="J170">
            <v>5913880.2999999998</v>
          </cell>
        </row>
        <row r="171">
          <cell r="B171" t="str">
            <v>UNILEVER</v>
          </cell>
          <cell r="C171">
            <v>156</v>
          </cell>
          <cell r="F171">
            <v>156</v>
          </cell>
          <cell r="I171">
            <v>663874</v>
          </cell>
          <cell r="J171">
            <v>93279989.799999997</v>
          </cell>
        </row>
        <row r="172">
          <cell r="B172" t="str">
            <v>UNIONDICON</v>
          </cell>
          <cell r="C172">
            <v>23.75</v>
          </cell>
          <cell r="F172">
            <v>23.75</v>
          </cell>
          <cell r="I172">
            <v>26798</v>
          </cell>
          <cell r="J172">
            <v>573477.19999999995</v>
          </cell>
        </row>
        <row r="173">
          <cell r="B173" t="str">
            <v>UNIVINSURE</v>
          </cell>
          <cell r="C173">
            <v>1.1100000000000001</v>
          </cell>
          <cell r="F173">
            <v>1.07</v>
          </cell>
          <cell r="I173">
            <v>10082018</v>
          </cell>
          <cell r="J173">
            <v>11069331.24</v>
          </cell>
        </row>
        <row r="174">
          <cell r="B174" t="str">
            <v>UPDC</v>
          </cell>
          <cell r="C174">
            <v>4</v>
          </cell>
          <cell r="F174">
            <v>3.9</v>
          </cell>
          <cell r="I174">
            <v>9093367</v>
          </cell>
          <cell r="J174">
            <v>35033450.399999999</v>
          </cell>
        </row>
        <row r="175">
          <cell r="B175" t="str">
            <v>UPDCREIT</v>
          </cell>
          <cell r="C175">
            <v>10.1</v>
          </cell>
          <cell r="F175">
            <v>11</v>
          </cell>
          <cell r="I175">
            <v>1546049</v>
          </cell>
          <cell r="J175">
            <v>16567753.949999999</v>
          </cell>
        </row>
        <row r="176">
          <cell r="B176" t="str">
            <v>UPL</v>
          </cell>
          <cell r="C176">
            <v>5.0999999999999996</v>
          </cell>
          <cell r="F176">
            <v>5.15</v>
          </cell>
          <cell r="I176">
            <v>3550281</v>
          </cell>
          <cell r="J176">
            <v>18323341.899999999</v>
          </cell>
        </row>
        <row r="177">
          <cell r="B177" t="str">
            <v>VERITASKAP</v>
          </cell>
          <cell r="C177">
            <v>1.64</v>
          </cell>
          <cell r="F177">
            <v>1.62</v>
          </cell>
          <cell r="I177">
            <v>5429263</v>
          </cell>
          <cell r="J177">
            <v>8767129.9100000001</v>
          </cell>
        </row>
        <row r="178">
          <cell r="B178" t="str">
            <v>VFDGROUP</v>
          </cell>
          <cell r="C178">
            <v>10.35</v>
          </cell>
          <cell r="F178">
            <v>10.55</v>
          </cell>
          <cell r="I178">
            <v>3355898</v>
          </cell>
          <cell r="J178">
            <v>35637986.5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323107</v>
          </cell>
          <cell r="J179">
            <v>57437968.200000003</v>
          </cell>
        </row>
        <row r="180">
          <cell r="B180" t="str">
            <v>WAPCO</v>
          </cell>
          <cell r="C180">
            <v>330</v>
          </cell>
          <cell r="F180">
            <v>330</v>
          </cell>
          <cell r="I180">
            <v>7595006</v>
          </cell>
          <cell r="J180">
            <v>2469804811.7000022</v>
          </cell>
        </row>
        <row r="181">
          <cell r="B181" t="str">
            <v>WAPIC</v>
          </cell>
          <cell r="C181">
            <v>2.74</v>
          </cell>
          <cell r="F181">
            <v>2.74</v>
          </cell>
          <cell r="I181">
            <v>1065390</v>
          </cell>
          <cell r="J181">
            <v>2914955.65</v>
          </cell>
        </row>
        <row r="182">
          <cell r="B182" t="str">
            <v>WEMABANK</v>
          </cell>
          <cell r="C182">
            <v>30</v>
          </cell>
          <cell r="F182">
            <v>30.6</v>
          </cell>
          <cell r="I182">
            <v>4231126</v>
          </cell>
          <cell r="J182">
            <v>130678306.05</v>
          </cell>
        </row>
        <row r="183">
          <cell r="B183" t="str">
            <v>ZENITHBANK</v>
          </cell>
          <cell r="C183">
            <v>128</v>
          </cell>
          <cell r="F183">
            <v>128.5</v>
          </cell>
          <cell r="I183">
            <v>15655074</v>
          </cell>
          <cell r="J183">
            <v>1999001227.799999</v>
          </cell>
        </row>
        <row r="184">
          <cell r="B184" t="str">
            <v>ZICHIS</v>
          </cell>
          <cell r="C184">
            <v>32.380000000000003</v>
          </cell>
          <cell r="F184">
            <v>30.85</v>
          </cell>
          <cell r="I184">
            <v>4134191</v>
          </cell>
          <cell r="J184">
            <v>130076474.42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7CEB6E-60E9-4392-AB19-D5DEB7367870}">
  <dimension ref="A1:AU206"/>
  <sheetViews>
    <sheetView tabSelected="1" zoomScale="80" zoomScaleNormal="80" workbookViewId="0">
      <selection activeCell="P23" sqref="P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46181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COUNTIFS(W9:W167,"&gt;"&amp;LARGE(W9:W167,MIN(AH4,COUNT(W9:W167))))</f>
        <v>131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9.35</v>
      </c>
      <c r="D9" s="41">
        <v>10.25</v>
      </c>
      <c r="E9" s="41">
        <v>9.6999999999999993</v>
      </c>
      <c r="F9" s="42">
        <v>10.25</v>
      </c>
      <c r="G9" s="43">
        <v>0.90000000000000036</v>
      </c>
      <c r="H9" s="43">
        <v>9.6256684491978639</v>
      </c>
      <c r="I9" s="44">
        <v>23424310</v>
      </c>
      <c r="J9" s="45">
        <v>232232379.65000001</v>
      </c>
      <c r="K9" s="46">
        <v>0.6015625</v>
      </c>
      <c r="L9" s="47"/>
      <c r="N9" s="48" t="s">
        <v>84</v>
      </c>
      <c r="O9" s="49">
        <v>7.98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9.9173553719008343</v>
      </c>
      <c r="V9" s="7" t="str">
        <f t="shared" ref="V9:V72" si="1">IF(ISTEXT(B9),B9,"")</f>
        <v>ABBEYBDS</v>
      </c>
      <c r="W9" s="52">
        <f>IF(ISTEXT(B9),H9,"")/100</f>
        <v>9.6256684491978634E-2</v>
      </c>
      <c r="X9" s="52">
        <f>IF(ISTEXT(B9),K9,"")</f>
        <v>0.6015625</v>
      </c>
      <c r="Y9" s="53">
        <f t="shared" ref="Y9:Y72" si="2">IF(ISTEXT(B9),I9,"")</f>
        <v>23424310</v>
      </c>
      <c r="Z9" s="53">
        <f t="shared" ref="Z9:Z72" si="3">IF(ISTEXT(B9),J9,"")</f>
        <v>232232379.65000001</v>
      </c>
      <c r="AA9" s="8">
        <v>1</v>
      </c>
      <c r="AB9" s="54" t="str" cm="1">
        <f t="array" ref="AB9">IF($AC9="","",INDEX($V$9:$V$167,SMALL(IF($W$9:$W$167=$AC9,ROW($V$9:$V$167)-ROW($V$9)+1),COUNTIFS($AC$9:AC9,AC9))))</f>
        <v>FIDSON</v>
      </c>
      <c r="AC9" s="55">
        <f>IF(ROWS($AC$9:AC9)&lt;=$AC$5,SMALL($W$9:$W$167,ROWS($AC$9:AC9)),"")</f>
        <v>-0.10000000000000005</v>
      </c>
      <c r="AD9" s="56" t="str">
        <f t="shared" ref="AD9:AD18" si="4">INDEX($V$9:$Z$167,MATCH(AE9,$W$9:$W$167,0)+0,1)</f>
        <v>FIDSON</v>
      </c>
      <c r="AE9" s="57">
        <f>_xlfn.MINIFS($W$9:$W$167,$W$9:$W$167,"&lt;&gt;0")</f>
        <v>-0.10000000000000005</v>
      </c>
      <c r="AF9" s="57"/>
      <c r="AG9" s="54" t="str" cm="1">
        <f t="array" ref="AG9">IF($AH9="","",INDEX($V$9:$V$167,SMALL(IF($W$9:$W$167=$AH9,ROW($V$9:$V$167)-ROW($V$9)+1),COUNTIFS($AH$9:AH9,AH9))))</f>
        <v>INTENEGINS</v>
      </c>
      <c r="AH9" s="55">
        <f>IF(ROWS($AH$9:AH9)&lt;=$AH$5,LARGE($W$9:$W$167,ROWS($AH$9:AH9)),"")</f>
        <v>9.9173553719008337E-2</v>
      </c>
      <c r="AJ9" s="56" t="str">
        <f t="shared" ref="AJ9:AJ18" si="5">INDEX($V$9:$Z$167,MATCH(AK9,$X$9:$X$167,0)+0,1)</f>
        <v>ALEX</v>
      </c>
      <c r="AK9" s="57">
        <f>_xlfn.MINIFS($X$9:$X$167,$X$9:$X$167,"&lt;&gt;0")</f>
        <v>-0.54272517321016167</v>
      </c>
      <c r="AM9" s="56" t="str">
        <f t="shared" ref="AM9:AM18" si="6">INDEX($V$9:$Z$167,MATCH(AN9,$X$9:$X$167,0)+0,1)</f>
        <v>FTGINSURE</v>
      </c>
      <c r="AN9" s="57">
        <f t="shared" ref="AN9:AN18" si="7">LARGE($X$9:$X$167,AA9)</f>
        <v>3.7499999999999991</v>
      </c>
      <c r="AP9" s="56" t="str">
        <f t="shared" ref="AP9:AP18" si="8">INDEX($V$9:$Z$167,MATCH(AQ9,$Y$9:$Y$167,0)+0,1)</f>
        <v>FCMB</v>
      </c>
      <c r="AQ9" s="58">
        <f t="shared" ref="AQ9:AQ18" si="9">LARGE($Y$9:$Y$167,AA9)</f>
        <v>157803629</v>
      </c>
      <c r="AR9" s="58"/>
      <c r="AS9" s="56" t="str">
        <f t="shared" ref="AS9:AS18" si="10">INDEX($V$9:$Z$167,MATCH(AT9,$Z$9:$Z$167,0)+0,1)</f>
        <v>DANGCEM</v>
      </c>
      <c r="AT9" s="59">
        <f t="shared" ref="AT9:AT18" si="11">LARGE($Z$9:$Z$167,AA9)</f>
        <v>29770385886.799999</v>
      </c>
    </row>
    <row r="10" spans="2:46" x14ac:dyDescent="0.3">
      <c r="B10" s="60" t="s">
        <v>26</v>
      </c>
      <c r="C10" s="41">
        <v>6.2</v>
      </c>
      <c r="D10" s="61">
        <v>6.8</v>
      </c>
      <c r="E10" s="61">
        <v>6.8</v>
      </c>
      <c r="F10" s="42">
        <v>6.8</v>
      </c>
      <c r="G10" s="62">
        <v>0.59999999999999964</v>
      </c>
      <c r="H10" s="62">
        <v>9.6774193548387046</v>
      </c>
      <c r="I10" s="63">
        <v>1574678</v>
      </c>
      <c r="J10" s="64">
        <v>10597134.949999999</v>
      </c>
      <c r="K10" s="65">
        <v>0.6585365853658538</v>
      </c>
      <c r="L10" s="47"/>
      <c r="N10" s="48" t="s">
        <v>138</v>
      </c>
      <c r="O10" s="49">
        <v>32.15</v>
      </c>
      <c r="P10" s="50" t="s">
        <v>163</v>
      </c>
      <c r="T10" s="51">
        <f t="shared" si="0"/>
        <v>9.9145299145299095</v>
      </c>
      <c r="V10" s="7" t="str">
        <f t="shared" si="1"/>
        <v>ABCTRANS</v>
      </c>
      <c r="W10" s="52">
        <f t="shared" ref="W10:W73" si="12">IF(ISTEXT(B10),H10,"")/100</f>
        <v>9.6774193548387052E-2</v>
      </c>
      <c r="X10" s="52">
        <f t="shared" ref="X10:X73" si="13">IF(ISTEXT(B10),K10,"")</f>
        <v>0.6585365853658538</v>
      </c>
      <c r="Y10" s="53">
        <f t="shared" si="2"/>
        <v>1574678</v>
      </c>
      <c r="Z10" s="53">
        <f t="shared" si="3"/>
        <v>10597134.949999999</v>
      </c>
      <c r="AA10" s="8">
        <v>2</v>
      </c>
      <c r="AB10" s="54" t="str" cm="1">
        <f t="array" ref="AB10">IF($AC10="","",INDEX($V$9:$V$167,SMALL(IF($W$9:$W$167=$AC10,ROW($V$9:$V$167)-ROW($V$9)+1),COUNTIFS($AC$9:AC10,AC10))))</f>
        <v>ACADEMY</v>
      </c>
      <c r="AC10" s="55">
        <f>IF(ROWS($AC$9:AC10)&lt;=$AC$5,SMALL($W$9:$W$167,ROWS($AC$9:AC10)),"")</f>
        <v>-9.6969696969696942E-2</v>
      </c>
      <c r="AD10" s="56" t="str">
        <f t="shared" si="4"/>
        <v>ACADEMY</v>
      </c>
      <c r="AE10" s="57">
        <f t="shared" ref="AE10:AE18" si="14">SMALL($W$9:$W$167,AA10)</f>
        <v>-9.6969696969696942E-2</v>
      </c>
      <c r="AF10" s="57"/>
      <c r="AG10" s="54" t="str" cm="1">
        <f t="array" ref="AG10">IF($AH10="","",INDEX($V$9:$V$167,SMALL(IF($W$9:$W$167=$AH10,ROW($V$9:$V$167)-ROW($V$9)+1),COUNTIFS($AH$9:AH10,AH10))))</f>
        <v>TIP</v>
      </c>
      <c r="AH10" s="55">
        <f>IF(ROWS($AH$9:AH10)&lt;=$AH$5,LARGE($W$9:$W$167,ROWS($AH$9:AH10)),"")</f>
        <v>9.9145299145299098E-2</v>
      </c>
      <c r="AJ10" s="56" t="str">
        <f t="shared" si="5"/>
        <v>SOVRENINS</v>
      </c>
      <c r="AK10" s="57">
        <f t="shared" ref="AK10:AK18" si="15">SMALL($X$9:$X$167,AA10)</f>
        <v>-0.30366492146596857</v>
      </c>
      <c r="AM10" s="56" t="str">
        <f t="shared" si="6"/>
        <v>SCOA</v>
      </c>
      <c r="AN10" s="57">
        <f t="shared" si="7"/>
        <v>3.654929577464789</v>
      </c>
      <c r="AP10" s="56" t="str">
        <f t="shared" si="8"/>
        <v>PREMPAINTS</v>
      </c>
      <c r="AQ10" s="58">
        <f t="shared" si="9"/>
        <v>61037441</v>
      </c>
      <c r="AR10" s="58"/>
      <c r="AS10" s="56" t="str">
        <f t="shared" si="10"/>
        <v>MTNN</v>
      </c>
      <c r="AT10" s="59">
        <f t="shared" si="11"/>
        <v>4638889631.9000044</v>
      </c>
    </row>
    <row r="11" spans="2:46" x14ac:dyDescent="0.3">
      <c r="B11" s="60" t="s">
        <v>27</v>
      </c>
      <c r="C11" s="41">
        <v>8.25</v>
      </c>
      <c r="D11" s="61">
        <v>7.7</v>
      </c>
      <c r="E11" s="61">
        <v>7.45</v>
      </c>
      <c r="F11" s="42">
        <v>7.45</v>
      </c>
      <c r="G11" s="62">
        <v>-0.79999999999999982</v>
      </c>
      <c r="H11" s="62">
        <v>-9.6969696969696937</v>
      </c>
      <c r="I11" s="63">
        <v>1428890</v>
      </c>
      <c r="J11" s="64">
        <v>10838994.6</v>
      </c>
      <c r="K11" s="65">
        <v>2.0547945205479534E-2</v>
      </c>
      <c r="L11" s="47"/>
      <c r="N11" s="48" t="s">
        <v>26</v>
      </c>
      <c r="O11" s="49">
        <v>6.8</v>
      </c>
      <c r="P11" s="50" t="s">
        <v>164</v>
      </c>
      <c r="T11" s="51">
        <f t="shared" si="0"/>
        <v>9.6774193548387046</v>
      </c>
      <c r="V11" s="7" t="str">
        <f t="shared" si="1"/>
        <v>ACADEMY</v>
      </c>
      <c r="W11" s="52">
        <f t="shared" si="12"/>
        <v>-9.6969696969696942E-2</v>
      </c>
      <c r="X11" s="52">
        <f t="shared" si="13"/>
        <v>2.0547945205479534E-2</v>
      </c>
      <c r="Y11" s="53">
        <f t="shared" si="2"/>
        <v>1428890</v>
      </c>
      <c r="Z11" s="53">
        <f t="shared" si="3"/>
        <v>10838994.6</v>
      </c>
      <c r="AA11" s="8">
        <v>3</v>
      </c>
      <c r="AB11" s="54" t="str" cm="1">
        <f t="array" ref="AB11">IF($AC11="","",INDEX($V$9:$V$167,SMALL(IF($W$9:$W$167=$AC11,ROW($V$9:$V$167)-ROW($V$9)+1),COUNTIFS($AC$9:AC11,AC11))))</f>
        <v>RTBRISCOE</v>
      </c>
      <c r="AC11" s="55">
        <f>IF(ROWS($AC$9:AC11)&lt;=$AC$5,SMALL($W$9:$W$167,ROWS($AC$9:AC11)),"")</f>
        <v>-9.4276094276094305E-2</v>
      </c>
      <c r="AD11" s="56" t="str">
        <f t="shared" si="4"/>
        <v>RTBRISCOE</v>
      </c>
      <c r="AE11" s="57">
        <f t="shared" si="14"/>
        <v>-9.4276094276094305E-2</v>
      </c>
      <c r="AF11" s="57"/>
      <c r="AG11" s="54" t="str" cm="1">
        <f t="array" ref="AG11">IF($AH11="","",INDEX($V$9:$V$167,SMALL(IF($W$9:$W$167=$AH11,ROW($V$9:$V$167)-ROW($V$9)+1),COUNTIFS($AH$9:AH11,AH11))))</f>
        <v>ABCTRANS</v>
      </c>
      <c r="AH11" s="55">
        <f>IF(ROWS($AH$9:AH11)&lt;=$AH$5,LARGE($W$9:$W$167,ROWS($AH$9:AH11)),"")</f>
        <v>9.6774193548387052E-2</v>
      </c>
      <c r="AJ11" s="56" t="str">
        <f t="shared" si="5"/>
        <v>SUNUASSUR</v>
      </c>
      <c r="AK11" s="57">
        <f t="shared" si="15"/>
        <v>-0.26181818181818184</v>
      </c>
      <c r="AM11" s="56" t="str">
        <f t="shared" si="6"/>
        <v>RTBRISCOE</v>
      </c>
      <c r="AN11" s="57">
        <f t="shared" si="7"/>
        <v>2.8428571428571425</v>
      </c>
      <c r="AP11" s="56" t="str">
        <f t="shared" si="8"/>
        <v>DANGCEM</v>
      </c>
      <c r="AQ11" s="58">
        <f t="shared" si="9"/>
        <v>34772302</v>
      </c>
      <c r="AR11" s="58"/>
      <c r="AS11" s="56" t="str">
        <f t="shared" si="10"/>
        <v>ARADEL</v>
      </c>
      <c r="AT11" s="59">
        <f t="shared" si="11"/>
        <v>3530298976.1999998</v>
      </c>
    </row>
    <row r="12" spans="2:46" x14ac:dyDescent="0.3">
      <c r="B12" s="60" t="s">
        <v>28</v>
      </c>
      <c r="C12" s="41">
        <v>25</v>
      </c>
      <c r="D12" s="41">
        <v>24.95</v>
      </c>
      <c r="E12" s="41">
        <v>24.1</v>
      </c>
      <c r="F12" s="42">
        <v>24.5</v>
      </c>
      <c r="G12" s="62">
        <v>-0.5</v>
      </c>
      <c r="H12" s="62">
        <v>-2</v>
      </c>
      <c r="I12" s="63">
        <v>20779004</v>
      </c>
      <c r="J12" s="64">
        <v>512152702.5</v>
      </c>
      <c r="K12" s="65">
        <v>0.16666666666666674</v>
      </c>
      <c r="L12" s="47"/>
      <c r="N12" s="48" t="s">
        <v>25</v>
      </c>
      <c r="O12" s="49">
        <v>10.25</v>
      </c>
      <c r="P12" s="50" t="s">
        <v>164</v>
      </c>
      <c r="T12" s="51">
        <f t="shared" si="0"/>
        <v>9.6256684491978639</v>
      </c>
      <c r="V12" s="7" t="str">
        <f t="shared" si="1"/>
        <v>ACCESSCORP</v>
      </c>
      <c r="W12" s="52">
        <f t="shared" si="12"/>
        <v>-0.02</v>
      </c>
      <c r="X12" s="52">
        <f t="shared" si="13"/>
        <v>0.16666666666666674</v>
      </c>
      <c r="Y12" s="53">
        <f t="shared" si="2"/>
        <v>20779004</v>
      </c>
      <c r="Z12" s="53">
        <f t="shared" si="3"/>
        <v>512152702.5</v>
      </c>
      <c r="AA12" s="8">
        <v>4</v>
      </c>
      <c r="AB12" s="54" t="str" cm="1">
        <f t="array" ref="AB12">IF($AC12="","",INDEX($V$9:$V$167,SMALL(IF($W$9:$W$167=$AC12,ROW($V$9:$V$167)-ROW($V$9)+1),COUNTIFS($AC$9:AC12,AC12))))</f>
        <v>SUNUASSUR</v>
      </c>
      <c r="AC12" s="55">
        <f>IF(ROWS($AC$9:AC12)&lt;=$AC$5,SMALL($W$9:$W$167,ROWS($AC$9:AC12)),"")</f>
        <v>-9.3750000000000167E-2</v>
      </c>
      <c r="AD12" s="56" t="str">
        <f t="shared" si="4"/>
        <v>SUNUASSUR</v>
      </c>
      <c r="AE12" s="57">
        <f t="shared" si="14"/>
        <v>-9.3750000000000167E-2</v>
      </c>
      <c r="AF12" s="57"/>
      <c r="AG12" s="54" t="str" cm="1">
        <f t="array" ref="AG12">IF($AH12="","",INDEX($V$9:$V$167,SMALL(IF($W$9:$W$167=$AH12,ROW($V$9:$V$167)-ROW($V$9)+1),COUNTIFS($AH$9:AH12,AH12))))</f>
        <v>ABBEYBDS</v>
      </c>
      <c r="AH12" s="55">
        <f>IF(ROWS($AH$9:AH12)&lt;=$AH$5,LARGE($W$9:$W$167,ROWS($AH$9:AH12)),"")</f>
        <v>9.6256684491978634E-2</v>
      </c>
      <c r="AJ12" s="56" t="str">
        <f t="shared" si="5"/>
        <v>ELLAHLAKES</v>
      </c>
      <c r="AK12" s="57">
        <f t="shared" si="15"/>
        <v>-0.26119402985074625</v>
      </c>
      <c r="AM12" s="56" t="str">
        <f t="shared" si="6"/>
        <v>REDSTAREX</v>
      </c>
      <c r="AN12" s="57">
        <f t="shared" si="7"/>
        <v>2.5229885057471266</v>
      </c>
      <c r="AP12" s="56" t="str">
        <f t="shared" si="8"/>
        <v>TIP</v>
      </c>
      <c r="AQ12" s="58">
        <f t="shared" si="9"/>
        <v>33413827</v>
      </c>
      <c r="AR12" s="58"/>
      <c r="AS12" s="56" t="str">
        <f t="shared" si="10"/>
        <v>GTCO</v>
      </c>
      <c r="AT12" s="59">
        <f t="shared" si="11"/>
        <v>2547131827.6999989</v>
      </c>
    </row>
    <row r="13" spans="2:46" x14ac:dyDescent="0.3">
      <c r="B13" s="60" t="s">
        <v>29</v>
      </c>
      <c r="C13" s="41">
        <v>12.95</v>
      </c>
      <c r="D13" s="61">
        <v>13.2</v>
      </c>
      <c r="E13" s="61">
        <v>13</v>
      </c>
      <c r="F13" s="42">
        <v>13</v>
      </c>
      <c r="G13" s="62">
        <v>5.0000000000000711E-2</v>
      </c>
      <c r="H13" s="62">
        <v>0.3861003861003916</v>
      </c>
      <c r="I13" s="63">
        <v>4255483</v>
      </c>
      <c r="J13" s="64">
        <v>55800292.899999999</v>
      </c>
      <c r="K13" s="65">
        <v>-0.12162162162162171</v>
      </c>
      <c r="L13" s="47"/>
      <c r="N13" s="48" t="s">
        <v>153</v>
      </c>
      <c r="O13" s="49">
        <v>11</v>
      </c>
      <c r="P13" s="50" t="s">
        <v>165</v>
      </c>
      <c r="T13" s="51">
        <f t="shared" si="0"/>
        <v>8.9108910891089153</v>
      </c>
      <c r="V13" s="7" t="str">
        <f t="shared" si="1"/>
        <v>AFRIPRUD</v>
      </c>
      <c r="W13" s="52">
        <f t="shared" si="12"/>
        <v>3.8610038610039162E-3</v>
      </c>
      <c r="X13" s="52">
        <f t="shared" si="13"/>
        <v>-0.12162162162162171</v>
      </c>
      <c r="Y13" s="53">
        <f t="shared" si="2"/>
        <v>4255483</v>
      </c>
      <c r="Z13" s="53">
        <f t="shared" si="3"/>
        <v>55800292.899999999</v>
      </c>
      <c r="AA13" s="8">
        <v>5</v>
      </c>
      <c r="AB13" s="54" t="str" cm="1">
        <f t="array" ref="AB13">IF($AC13="","",INDEX($V$9:$V$167,SMALL(IF($W$9:$W$167=$AC13,ROW($V$9:$V$167)-ROW($V$9)+1),COUNTIFS($AC$9:AC13,AC13))))</f>
        <v>LEARNAFRCA</v>
      </c>
      <c r="AC13" s="55">
        <f>IF(ROWS($AC$9:AC13)&lt;=$AC$5,SMALL($W$9:$W$167,ROWS($AC$9:AC13)),"")</f>
        <v>-8.6956521739130432E-2</v>
      </c>
      <c r="AD13" s="56" t="str">
        <f t="shared" si="4"/>
        <v>LEARNAFRCA</v>
      </c>
      <c r="AE13" s="57">
        <f t="shared" si="14"/>
        <v>-8.6956521739130432E-2</v>
      </c>
      <c r="AF13" s="57"/>
      <c r="AG13" s="54" t="str" cm="1">
        <f t="array" ref="AG13">IF($AH13="","",INDEX($V$9:$V$167,SMALL(IF($W$9:$W$167=$AH13,ROW($V$9:$V$167)-ROW($V$9)+1),COUNTIFS($AH$9:AH13,AH13))))</f>
        <v>UPDCREIT</v>
      </c>
      <c r="AH13" s="55">
        <f>IF(ROWS($AH$9:AH13)&lt;=$AH$5,LARGE($W$9:$W$167,ROWS($AH$9:AH13)),"")</f>
        <v>8.9108910891089146E-2</v>
      </c>
      <c r="AJ13" s="56" t="str">
        <f t="shared" si="5"/>
        <v>UPDC</v>
      </c>
      <c r="AK13" s="57">
        <f t="shared" si="15"/>
        <v>-0.20408163265306134</v>
      </c>
      <c r="AM13" s="56" t="str">
        <f t="shared" si="6"/>
        <v>UNIONDICON</v>
      </c>
      <c r="AN13" s="57">
        <f t="shared" si="7"/>
        <v>2.4420289855072461</v>
      </c>
      <c r="AP13" s="56" t="str">
        <f t="shared" si="8"/>
        <v>JAIZBANK</v>
      </c>
      <c r="AQ13" s="58">
        <f t="shared" si="9"/>
        <v>32702205</v>
      </c>
      <c r="AR13" s="58"/>
      <c r="AS13" s="56" t="str">
        <f t="shared" si="10"/>
        <v>WAPCO</v>
      </c>
      <c r="AT13" s="59">
        <f t="shared" si="11"/>
        <v>2469804811.7000022</v>
      </c>
    </row>
    <row r="14" spans="2:46" x14ac:dyDescent="0.3">
      <c r="B14" s="60" t="s">
        <v>30</v>
      </c>
      <c r="C14" s="41">
        <v>4.4800000000000004</v>
      </c>
      <c r="D14" s="41">
        <v>4.7</v>
      </c>
      <c r="E14" s="41">
        <v>4.5</v>
      </c>
      <c r="F14" s="42">
        <v>4.55</v>
      </c>
      <c r="G14" s="62">
        <v>6.9999999999999396E-2</v>
      </c>
      <c r="H14" s="62">
        <v>1.5624999999999862</v>
      </c>
      <c r="I14" s="63">
        <v>11638117</v>
      </c>
      <c r="J14" s="64">
        <v>53208885.789999999</v>
      </c>
      <c r="K14" s="65">
        <v>0.20052770448548807</v>
      </c>
      <c r="L14" s="47"/>
      <c r="N14" s="48" t="s">
        <v>78</v>
      </c>
      <c r="O14" s="49">
        <v>3.92</v>
      </c>
      <c r="P14" s="50" t="s">
        <v>166</v>
      </c>
      <c r="T14" s="51">
        <f t="shared" si="0"/>
        <v>8.888888888888884</v>
      </c>
      <c r="V14" s="7" t="str">
        <f t="shared" si="1"/>
        <v>AIICO</v>
      </c>
      <c r="W14" s="52">
        <f t="shared" si="12"/>
        <v>1.5624999999999863E-2</v>
      </c>
      <c r="X14" s="52">
        <f t="shared" si="13"/>
        <v>0.20052770448548807</v>
      </c>
      <c r="Y14" s="53">
        <f t="shared" si="2"/>
        <v>11638117</v>
      </c>
      <c r="Z14" s="53">
        <f t="shared" si="3"/>
        <v>53208885.789999999</v>
      </c>
      <c r="AA14" s="8">
        <v>6</v>
      </c>
      <c r="AB14" s="54" t="str" cm="1">
        <f t="array" ref="AB14">IF($AC14="","",INDEX($V$9:$V$167,SMALL(IF($W$9:$W$167=$AC14,ROW($V$9:$V$167)-ROW($V$9)+1),COUNTIFS($AC$9:AC14,AC14))))</f>
        <v>DAARCOMM</v>
      </c>
      <c r="AC14" s="55">
        <f>IF(ROWS($AC$9:AC14)&lt;=$AC$5,SMALL($W$9:$W$167,ROWS($AC$9:AC14)),"")</f>
        <v>-6.5656565656565608E-2</v>
      </c>
      <c r="AD14" s="56" t="str">
        <f t="shared" si="4"/>
        <v>DAARCOMM</v>
      </c>
      <c r="AE14" s="57">
        <f t="shared" si="14"/>
        <v>-6.5656565656565608E-2</v>
      </c>
      <c r="AF14" s="57"/>
      <c r="AG14" s="54" t="str" cm="1">
        <f t="array" ref="AG14">IF($AH14="","",INDEX($V$9:$V$167,SMALL(IF($W$9:$W$167=$AH14,ROW($V$9:$V$167)-ROW($V$9)+1),COUNTIFS($AH$9:AH14,AH14))))</f>
        <v>HMCALL</v>
      </c>
      <c r="AH14" s="55">
        <f>IF(ROWS($AH$9:AH14)&lt;=$AH$5,LARGE($W$9:$W$167,ROWS($AH$9:AH14)),"")</f>
        <v>8.8888888888888837E-2</v>
      </c>
      <c r="AJ14" s="56" t="str">
        <f t="shared" si="5"/>
        <v>TRANSPOWER</v>
      </c>
      <c r="AK14" s="57">
        <f t="shared" si="15"/>
        <v>-0.20032573289902278</v>
      </c>
      <c r="AM14" s="56" t="str">
        <f t="shared" si="6"/>
        <v>PREMPAINTS</v>
      </c>
      <c r="AN14" s="57">
        <f t="shared" si="7"/>
        <v>2.375</v>
      </c>
      <c r="AP14" s="56" t="str">
        <f t="shared" si="8"/>
        <v>ABBEYBDS</v>
      </c>
      <c r="AQ14" s="58">
        <f t="shared" si="9"/>
        <v>23424310</v>
      </c>
      <c r="AR14" s="58"/>
      <c r="AS14" s="56" t="str">
        <f t="shared" si="10"/>
        <v>ZENITHBANK</v>
      </c>
      <c r="AT14" s="59">
        <f t="shared" si="11"/>
        <v>1999001227.799999</v>
      </c>
    </row>
    <row r="15" spans="2:46" x14ac:dyDescent="0.3">
      <c r="B15" s="60" t="s">
        <v>31</v>
      </c>
      <c r="C15" s="41">
        <v>3655.7</v>
      </c>
      <c r="D15" s="61">
        <v>3655.7</v>
      </c>
      <c r="E15" s="61">
        <v>3655.7</v>
      </c>
      <c r="F15" s="42">
        <v>3655.7</v>
      </c>
      <c r="G15" s="62">
        <v>0</v>
      </c>
      <c r="H15" s="62">
        <v>0</v>
      </c>
      <c r="I15" s="63">
        <v>1745</v>
      </c>
      <c r="J15" s="64">
        <v>7016994</v>
      </c>
      <c r="K15" s="65">
        <v>0.61044052863436105</v>
      </c>
      <c r="L15" s="47"/>
      <c r="N15" s="48" t="s">
        <v>52</v>
      </c>
      <c r="O15" s="49">
        <v>7.27</v>
      </c>
      <c r="P15" s="50" t="s">
        <v>167</v>
      </c>
      <c r="T15" s="51">
        <f t="shared" si="0"/>
        <v>8.5074626865671554</v>
      </c>
      <c r="V15" s="7" t="str">
        <f t="shared" si="1"/>
        <v>AIRTELAFRI</v>
      </c>
      <c r="W15" s="52">
        <f t="shared" si="12"/>
        <v>0</v>
      </c>
      <c r="X15" s="52">
        <f t="shared" si="13"/>
        <v>0.61044052863436105</v>
      </c>
      <c r="Y15" s="53">
        <f t="shared" si="2"/>
        <v>1745</v>
      </c>
      <c r="Z15" s="53">
        <f t="shared" si="3"/>
        <v>7016994</v>
      </c>
      <c r="AA15" s="8">
        <v>7</v>
      </c>
      <c r="AB15" s="54" t="str" cm="1">
        <f t="array" ref="AB15">IF($AC15="","",INDEX($V$9:$V$167,SMALL(IF($W$9:$W$167=$AC15,ROW($V$9:$V$167)-ROW($V$9)+1),COUNTIFS($AC$9:AC15,AC15))))</f>
        <v>IKEJAHOTEL</v>
      </c>
      <c r="AC15" s="55">
        <f>IF(ROWS($AC$9:AC15)&lt;=$AC$5,SMALL($W$9:$W$167,ROWS($AC$9:AC15)),"")</f>
        <v>-6.4772727272727301E-2</v>
      </c>
      <c r="AD15" s="56" t="str">
        <f t="shared" si="4"/>
        <v>IKEJAHOTEL</v>
      </c>
      <c r="AE15" s="57">
        <f t="shared" si="14"/>
        <v>-6.4772727272727301E-2</v>
      </c>
      <c r="AF15" s="57"/>
      <c r="AG15" s="54" t="str" cm="1">
        <f t="array" ref="AG15">IF($AH15="","",INDEX($V$9:$V$167,SMALL(IF($W$9:$W$167=$AH15,ROW($V$9:$V$167)-ROW($V$9)+1),COUNTIFS($AH$9:AH15,AH15))))</f>
        <v>CONHALLPLC</v>
      </c>
      <c r="AH15" s="55">
        <f>IF(ROWS($AH$9:AH15)&lt;=$AH$5,LARGE($W$9:$W$167,ROWS($AH$9:AH15)),"")</f>
        <v>8.5074626865671549E-2</v>
      </c>
      <c r="AJ15" s="56" t="str">
        <f t="shared" si="5"/>
        <v>ROYALEX</v>
      </c>
      <c r="AK15" s="57">
        <f t="shared" si="15"/>
        <v>-0.18279569892473124</v>
      </c>
      <c r="AM15" s="56" t="str">
        <f t="shared" si="6"/>
        <v>INTENEGINS</v>
      </c>
      <c r="AN15" s="57">
        <f t="shared" si="7"/>
        <v>2.1920000000000002</v>
      </c>
      <c r="AP15" s="56" t="str">
        <f t="shared" si="8"/>
        <v>ACCESSCORP</v>
      </c>
      <c r="AQ15" s="58">
        <f t="shared" si="9"/>
        <v>20779004</v>
      </c>
      <c r="AR15" s="58"/>
      <c r="AS15" s="56" t="str">
        <f t="shared" si="10"/>
        <v>FCMB</v>
      </c>
      <c r="AT15" s="59">
        <f t="shared" si="11"/>
        <v>1891868492.150001</v>
      </c>
    </row>
    <row r="16" spans="2:46" x14ac:dyDescent="0.3">
      <c r="B16" s="60" t="s">
        <v>32</v>
      </c>
      <c r="C16" s="41">
        <v>9.9</v>
      </c>
      <c r="D16" s="41">
        <v>9.9</v>
      </c>
      <c r="E16" s="41">
        <v>9.9</v>
      </c>
      <c r="F16" s="42">
        <v>9.9</v>
      </c>
      <c r="G16" s="62">
        <v>0</v>
      </c>
      <c r="H16" s="62">
        <v>0</v>
      </c>
      <c r="I16" s="63">
        <v>51060</v>
      </c>
      <c r="J16" s="64">
        <v>536404.75</v>
      </c>
      <c r="K16" s="65">
        <v>-0.54272517321016167</v>
      </c>
      <c r="L16" s="47"/>
      <c r="N16" s="48" t="s">
        <v>93</v>
      </c>
      <c r="O16" s="49">
        <v>1.85</v>
      </c>
      <c r="P16" s="50" t="s">
        <v>168</v>
      </c>
      <c r="T16" s="51">
        <f t="shared" si="0"/>
        <v>8.1871345029239837</v>
      </c>
      <c r="V16" s="7" t="str">
        <f t="shared" si="1"/>
        <v>ALEX</v>
      </c>
      <c r="W16" s="52">
        <f t="shared" si="12"/>
        <v>0</v>
      </c>
      <c r="X16" s="52">
        <f t="shared" si="13"/>
        <v>-0.54272517321016167</v>
      </c>
      <c r="Y16" s="53">
        <f t="shared" si="2"/>
        <v>51060</v>
      </c>
      <c r="Z16" s="53">
        <f t="shared" si="3"/>
        <v>536404.75</v>
      </c>
      <c r="AA16" s="8">
        <v>8</v>
      </c>
      <c r="AB16" s="54" t="str" cm="1">
        <f t="array" ref="AB16">IF($AC16="","",INDEX($V$9:$V$167,SMALL(IF($W$9:$W$167=$AC16,ROW($V$9:$V$167)-ROW($V$9)+1),COUNTIFS($AC$9:AC16,AC16))))</f>
        <v>NPFMCRFBK</v>
      </c>
      <c r="AC16" s="55">
        <f>IF(ROWS($AC$9:AC16)&lt;=$AC$5,SMALL($W$9:$W$167,ROWS($AC$9:AC16)),"")</f>
        <v>-6.4220183486238633E-2</v>
      </c>
      <c r="AD16" s="56" t="str">
        <f t="shared" si="4"/>
        <v>NPFMCRFBK</v>
      </c>
      <c r="AE16" s="57">
        <f t="shared" si="14"/>
        <v>-6.4220183486238633E-2</v>
      </c>
      <c r="AF16" s="57"/>
      <c r="AG16" s="54" t="str" cm="1">
        <f t="array" ref="AG16">IF($AH16="","",INDEX($V$9:$V$167,SMALL(IF($W$9:$W$167=$AH16,ROW($V$9:$V$167)-ROW($V$9)+1),COUNTIFS($AH$9:AH16,AH16))))</f>
        <v>LINKASSURE</v>
      </c>
      <c r="AH16" s="55">
        <f>IF(ROWS($AH$9:AH16)&lt;=$AH$5,LARGE($W$9:$W$167,ROWS($AH$9:AH16)),"")</f>
        <v>8.1871345029239831E-2</v>
      </c>
      <c r="AJ16" s="56" t="str">
        <f t="shared" si="5"/>
        <v>LASACO</v>
      </c>
      <c r="AK16" s="57">
        <f t="shared" si="15"/>
        <v>-0.17551020408163276</v>
      </c>
      <c r="AM16" s="56" t="str">
        <f t="shared" si="6"/>
        <v>BERGER</v>
      </c>
      <c r="AN16" s="57">
        <f t="shared" si="7"/>
        <v>2.0749999999999997</v>
      </c>
      <c r="AP16" s="56" t="str">
        <f t="shared" si="8"/>
        <v>GTCO</v>
      </c>
      <c r="AQ16" s="58">
        <f t="shared" si="9"/>
        <v>18857116</v>
      </c>
      <c r="AR16" s="58"/>
      <c r="AS16" s="56" t="str">
        <f t="shared" si="10"/>
        <v>PRESCO</v>
      </c>
      <c r="AT16" s="59">
        <f t="shared" si="11"/>
        <v>1754778981</v>
      </c>
    </row>
    <row r="17" spans="2:46" x14ac:dyDescent="0.3">
      <c r="B17" s="60" t="s">
        <v>33</v>
      </c>
      <c r="C17" s="41">
        <v>1749.9</v>
      </c>
      <c r="D17" s="41">
        <v>1770</v>
      </c>
      <c r="E17" s="41">
        <v>1770</v>
      </c>
      <c r="F17" s="42">
        <v>1770</v>
      </c>
      <c r="G17" s="62">
        <v>20.099999999999909</v>
      </c>
      <c r="H17" s="62">
        <v>1.1486370649751361</v>
      </c>
      <c r="I17" s="63">
        <v>1995847</v>
      </c>
      <c r="J17" s="64">
        <v>3530298976.1999998</v>
      </c>
      <c r="K17" s="65">
        <v>1.6417910447761193</v>
      </c>
      <c r="L17" s="47"/>
      <c r="N17" s="48" t="s">
        <v>118</v>
      </c>
      <c r="O17" s="49">
        <v>51.8</v>
      </c>
      <c r="P17" s="50" t="s">
        <v>169</v>
      </c>
      <c r="T17" s="51">
        <f t="shared" si="0"/>
        <v>7.9166666666666607</v>
      </c>
      <c r="V17" s="7" t="str">
        <f t="shared" si="1"/>
        <v>ARADEL</v>
      </c>
      <c r="W17" s="52">
        <f t="shared" si="12"/>
        <v>1.1486370649751361E-2</v>
      </c>
      <c r="X17" s="52">
        <f t="shared" si="13"/>
        <v>1.6417910447761193</v>
      </c>
      <c r="Y17" s="53">
        <f t="shared" si="2"/>
        <v>1995847</v>
      </c>
      <c r="Z17" s="53">
        <f t="shared" si="3"/>
        <v>3530298976.1999998</v>
      </c>
      <c r="AA17" s="8">
        <v>9</v>
      </c>
      <c r="AB17" s="54" t="str" cm="1">
        <f t="array" ref="AB17">IF($AC17="","",INDEX($V$9:$V$167,SMALL(IF($W$9:$W$167=$AC17,ROW($V$9:$V$167)-ROW($V$9)+1),COUNTIFS($AC$9:AC17,AC17))))</f>
        <v>CUTIX</v>
      </c>
      <c r="AC17" s="55">
        <f>IF(ROWS($AC$9:AC17)&lt;=$AC$5,SMALL($W$9:$W$167,ROWS($AC$9:AC17)),"")</f>
        <v>-5.660377358490571E-2</v>
      </c>
      <c r="AD17" s="56" t="str">
        <f t="shared" si="4"/>
        <v>CUTIX</v>
      </c>
      <c r="AE17" s="57">
        <f t="shared" si="14"/>
        <v>-5.660377358490571E-2</v>
      </c>
      <c r="AF17" s="57"/>
      <c r="AG17" s="54" t="str" cm="1">
        <f t="array" ref="AG17">IF($AH17="","",INDEX($V$9:$V$167,SMALL(IF($W$9:$W$167=$AH17,ROW($V$9:$V$167)-ROW($V$9)+1),COUNTIFS($AH$9:AH17,AH17))))</f>
        <v>OANDO</v>
      </c>
      <c r="AH17" s="55">
        <f>IF(ROWS($AH$9:AH17)&lt;=$AH$5,LARGE($W$9:$W$167,ROWS($AH$9:AH17)),"")</f>
        <v>7.9166666666666607E-2</v>
      </c>
      <c r="AJ17" s="56" t="str">
        <f t="shared" si="5"/>
        <v>HONYFLOUR</v>
      </c>
      <c r="AK17" s="57">
        <f t="shared" si="15"/>
        <v>-0.16210045662100447</v>
      </c>
      <c r="AM17" s="56" t="str">
        <f t="shared" si="6"/>
        <v>JOHNHOLT</v>
      </c>
      <c r="AN17" s="57">
        <f t="shared" si="7"/>
        <v>2.0408163265306123</v>
      </c>
      <c r="AP17" s="56" t="str">
        <f t="shared" si="8"/>
        <v>CHAMS</v>
      </c>
      <c r="AQ17" s="58">
        <f t="shared" si="9"/>
        <v>18099210</v>
      </c>
      <c r="AR17" s="58"/>
      <c r="AS17" s="56" t="str">
        <f t="shared" si="10"/>
        <v>TIP</v>
      </c>
      <c r="AT17" s="59">
        <f t="shared" si="11"/>
        <v>1047909308</v>
      </c>
    </row>
    <row r="18" spans="2:46" x14ac:dyDescent="0.3">
      <c r="B18" s="60" t="s">
        <v>34</v>
      </c>
      <c r="C18" s="41">
        <v>3.76</v>
      </c>
      <c r="D18" s="41">
        <v>3.9</v>
      </c>
      <c r="E18" s="41">
        <v>3.9</v>
      </c>
      <c r="F18" s="42">
        <v>3.9</v>
      </c>
      <c r="G18" s="62">
        <v>0.14000000000000012</v>
      </c>
      <c r="H18" s="62">
        <v>3.7234042553191524</v>
      </c>
      <c r="I18" s="63">
        <v>444556</v>
      </c>
      <c r="J18" s="64">
        <v>1707652.69</v>
      </c>
      <c r="K18" s="65">
        <v>-8.2352941176470629E-2</v>
      </c>
      <c r="L18" s="47"/>
      <c r="N18" s="48" t="s">
        <v>137</v>
      </c>
      <c r="O18" s="49">
        <v>5</v>
      </c>
      <c r="P18" s="50" t="s">
        <v>170</v>
      </c>
      <c r="T18" s="51">
        <f t="shared" si="0"/>
        <v>7.5268817204300991</v>
      </c>
      <c r="V18" s="7" t="str">
        <f t="shared" si="1"/>
        <v>AUSTINLAZ</v>
      </c>
      <c r="W18" s="52">
        <f t="shared" si="12"/>
        <v>3.7234042553191522E-2</v>
      </c>
      <c r="X18" s="52">
        <f t="shared" si="13"/>
        <v>-8.2352941176470629E-2</v>
      </c>
      <c r="Y18" s="53">
        <f t="shared" si="2"/>
        <v>444556</v>
      </c>
      <c r="Z18" s="53">
        <f t="shared" si="3"/>
        <v>1707652.69</v>
      </c>
      <c r="AA18" s="8">
        <v>10</v>
      </c>
      <c r="AB18" s="54" t="str" cm="1">
        <f t="array" ref="AB18">IF($AC18="","",INDEX($V$9:$V$167,SMALL(IF($W$9:$W$167=$AC18,ROW($V$9:$V$167)-ROW($V$9)+1),COUNTIFS($AC$9:AC18,AC18))))</f>
        <v>FTGINSURE</v>
      </c>
      <c r="AC18" s="55">
        <f>IF(ROWS($AC$9:AC18)&lt;=$AC$5,SMALL($W$9:$W$167,ROWS($AC$9:AC18)),"")</f>
        <v>-5.0000000000000044E-2</v>
      </c>
      <c r="AD18" s="56" t="str">
        <f t="shared" si="4"/>
        <v>FTGINSURE</v>
      </c>
      <c r="AE18" s="57">
        <f t="shared" si="14"/>
        <v>-5.0000000000000044E-2</v>
      </c>
      <c r="AF18" s="57"/>
      <c r="AG18" s="54" t="str" cm="1">
        <f t="array" ref="AG18">IF($AH18="","",INDEX($V$9:$V$167,SMALL(IF($W$9:$W$167=$AH18,ROW($V$9:$V$167)-ROW($V$9)+1),COUNTIFS($AH$9:AH18,AH18))))</f>
        <v>TANTALIZER</v>
      </c>
      <c r="AH18" s="55">
        <f>IF(ROWS($AH$9:AH18)&lt;=$AH$5,LARGE($W$9:$W$167,ROWS($AH$9:AH18)),"")</f>
        <v>7.5268817204300995E-2</v>
      </c>
      <c r="AJ18" s="56" t="str">
        <f t="shared" si="5"/>
        <v>WAPIC</v>
      </c>
      <c r="AK18" s="57">
        <f t="shared" si="15"/>
        <v>-0.15692307692307683</v>
      </c>
      <c r="AM18" s="56" t="str">
        <f t="shared" si="6"/>
        <v>DEAPCAP</v>
      </c>
      <c r="AN18" s="57">
        <f t="shared" si="7"/>
        <v>1.8157894736842106</v>
      </c>
      <c r="AP18" s="56" t="str">
        <f t="shared" si="8"/>
        <v>TANTALIZER</v>
      </c>
      <c r="AQ18" s="58">
        <f t="shared" si="9"/>
        <v>17637330</v>
      </c>
      <c r="AR18" s="58"/>
      <c r="AS18" s="56" t="str">
        <f t="shared" si="10"/>
        <v>UBA</v>
      </c>
      <c r="AT18" s="59">
        <f t="shared" si="11"/>
        <v>725710898.95000005</v>
      </c>
    </row>
    <row r="19" spans="2:46" x14ac:dyDescent="0.3">
      <c r="B19" s="60" t="s">
        <v>35</v>
      </c>
      <c r="C19" s="41">
        <v>147.6</v>
      </c>
      <c r="D19" s="41">
        <v>147.6</v>
      </c>
      <c r="E19" s="41">
        <v>147.6</v>
      </c>
      <c r="F19" s="42">
        <v>147.6</v>
      </c>
      <c r="G19" s="62">
        <v>0</v>
      </c>
      <c r="H19" s="62">
        <v>0</v>
      </c>
      <c r="I19" s="63">
        <v>106710</v>
      </c>
      <c r="J19" s="64">
        <v>14176457.65</v>
      </c>
      <c r="K19" s="65">
        <v>2.0749999999999997</v>
      </c>
      <c r="L19" s="47"/>
      <c r="P19" s="66"/>
      <c r="V19" s="7" t="str">
        <f t="shared" si="1"/>
        <v>BERGER</v>
      </c>
      <c r="W19" s="52">
        <f t="shared" si="12"/>
        <v>0</v>
      </c>
      <c r="X19" s="52">
        <f t="shared" si="13"/>
        <v>2.0749999999999997</v>
      </c>
      <c r="Y19" s="53">
        <f t="shared" si="2"/>
        <v>106710</v>
      </c>
      <c r="Z19" s="53">
        <f t="shared" si="3"/>
        <v>14176457.65</v>
      </c>
    </row>
    <row r="20" spans="2:46" x14ac:dyDescent="0.3">
      <c r="B20" s="60" t="s">
        <v>36</v>
      </c>
      <c r="C20" s="41">
        <v>562.79999999999995</v>
      </c>
      <c r="D20" s="41">
        <v>562.79999999999995</v>
      </c>
      <c r="E20" s="41">
        <v>562.79999999999995</v>
      </c>
      <c r="F20" s="42">
        <v>562.79999999999995</v>
      </c>
      <c r="G20" s="62">
        <v>0</v>
      </c>
      <c r="H20" s="62">
        <v>0</v>
      </c>
      <c r="I20" s="63">
        <v>148315</v>
      </c>
      <c r="J20" s="64">
        <v>78670549.599999994</v>
      </c>
      <c r="K20" s="65">
        <v>0.52108108108108087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0.52108108108108087</v>
      </c>
      <c r="Y20" s="53">
        <f t="shared" si="2"/>
        <v>148315</v>
      </c>
      <c r="Z20" s="53">
        <f t="shared" si="3"/>
        <v>78670549.599999994</v>
      </c>
    </row>
    <row r="21" spans="2:46" x14ac:dyDescent="0.3">
      <c r="B21" s="60" t="s">
        <v>41</v>
      </c>
      <c r="C21" s="41">
        <v>378</v>
      </c>
      <c r="D21" s="61">
        <v>378</v>
      </c>
      <c r="E21" s="61">
        <v>378</v>
      </c>
      <c r="F21" s="42">
        <v>378</v>
      </c>
      <c r="G21" s="62">
        <v>0</v>
      </c>
      <c r="H21" s="62">
        <v>0</v>
      </c>
      <c r="I21" s="63">
        <v>820029</v>
      </c>
      <c r="J21" s="64">
        <v>304905645.69999999</v>
      </c>
      <c r="K21" s="65">
        <v>1.1176470588235294</v>
      </c>
      <c r="L21" s="47"/>
      <c r="N21" s="67">
        <v>32</v>
      </c>
      <c r="O21" s="67">
        <v>30</v>
      </c>
      <c r="P21" s="67">
        <v>71</v>
      </c>
      <c r="Q21" s="68">
        <v>1.0666666666666667</v>
      </c>
      <c r="V21" s="7" t="str">
        <f t="shared" si="1"/>
        <v>BUACEMENT</v>
      </c>
      <c r="W21" s="52">
        <f t="shared" si="12"/>
        <v>0</v>
      </c>
      <c r="X21" s="52">
        <f t="shared" si="13"/>
        <v>1.1176470588235294</v>
      </c>
      <c r="Y21" s="53">
        <f t="shared" si="2"/>
        <v>820029</v>
      </c>
      <c r="Z21" s="53">
        <f t="shared" si="3"/>
        <v>304905645.69999999</v>
      </c>
      <c r="AG21" s="57"/>
      <c r="AH21" s="57"/>
      <c r="AI21" s="69"/>
    </row>
    <row r="22" spans="2:46" x14ac:dyDescent="0.3">
      <c r="B22" s="60" t="s">
        <v>42</v>
      </c>
      <c r="C22" s="41">
        <v>939</v>
      </c>
      <c r="D22" s="61">
        <v>939</v>
      </c>
      <c r="E22" s="61">
        <v>939</v>
      </c>
      <c r="F22" s="42">
        <v>939</v>
      </c>
      <c r="G22" s="62">
        <v>0</v>
      </c>
      <c r="H22" s="62">
        <v>0</v>
      </c>
      <c r="I22" s="63">
        <v>229683</v>
      </c>
      <c r="J22" s="64">
        <v>200116756.40000001</v>
      </c>
      <c r="K22" s="65">
        <v>0.17536612842658661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0.17536612842658661</v>
      </c>
      <c r="Y22" s="53">
        <f t="shared" si="2"/>
        <v>229683</v>
      </c>
      <c r="Z22" s="53">
        <f t="shared" si="3"/>
        <v>200116756.40000001</v>
      </c>
      <c r="AG22" s="57"/>
      <c r="AH22" s="57"/>
      <c r="AI22" s="69"/>
    </row>
    <row r="23" spans="2:46" x14ac:dyDescent="0.3">
      <c r="B23" s="60" t="s">
        <v>43</v>
      </c>
      <c r="C23" s="41">
        <v>69</v>
      </c>
      <c r="D23" s="61">
        <v>69</v>
      </c>
      <c r="E23" s="61">
        <v>69</v>
      </c>
      <c r="F23" s="42">
        <v>69</v>
      </c>
      <c r="G23" s="62">
        <v>0</v>
      </c>
      <c r="H23" s="62">
        <v>0</v>
      </c>
      <c r="I23" s="63">
        <v>1618567</v>
      </c>
      <c r="J23" s="64">
        <v>102385991.75</v>
      </c>
      <c r="K23" s="65">
        <v>0.15191986644407351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0.15191986644407351</v>
      </c>
      <c r="Y23" s="53">
        <f t="shared" si="2"/>
        <v>1618567</v>
      </c>
      <c r="Z23" s="53">
        <f t="shared" si="3"/>
        <v>102385991.75</v>
      </c>
      <c r="AG23" s="57"/>
      <c r="AH23" s="57"/>
      <c r="AI23" s="69"/>
    </row>
    <row r="24" spans="2:46" x14ac:dyDescent="0.3">
      <c r="B24" s="60" t="s">
        <v>44</v>
      </c>
      <c r="C24" s="41">
        <v>175.1</v>
      </c>
      <c r="D24" s="61">
        <v>175.1</v>
      </c>
      <c r="E24" s="61">
        <v>175.1</v>
      </c>
      <c r="F24" s="42">
        <v>175.1</v>
      </c>
      <c r="G24" s="62">
        <v>0</v>
      </c>
      <c r="H24" s="62">
        <v>0</v>
      </c>
      <c r="I24" s="63">
        <v>49718</v>
      </c>
      <c r="J24" s="64">
        <v>7934529.8499999996</v>
      </c>
      <c r="K24" s="65">
        <v>1.5376811594202899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1.5376811594202899</v>
      </c>
      <c r="Y24" s="53">
        <f t="shared" si="2"/>
        <v>49718</v>
      </c>
      <c r="Z24" s="53">
        <f t="shared" si="3"/>
        <v>7934529.8499999996</v>
      </c>
      <c r="AG24" s="57"/>
      <c r="AH24" s="57"/>
      <c r="AI24" s="69"/>
    </row>
    <row r="25" spans="2:46" x14ac:dyDescent="0.3">
      <c r="B25" s="60" t="s">
        <v>46</v>
      </c>
      <c r="C25" s="41">
        <v>6.2</v>
      </c>
      <c r="D25" s="41">
        <v>6.2</v>
      </c>
      <c r="E25" s="41">
        <v>6.2</v>
      </c>
      <c r="F25" s="42">
        <v>6.2</v>
      </c>
      <c r="G25" s="62">
        <v>0</v>
      </c>
      <c r="H25" s="62">
        <v>0</v>
      </c>
      <c r="I25" s="63">
        <v>1140668</v>
      </c>
      <c r="J25" s="64">
        <v>7004957.2000000002</v>
      </c>
      <c r="K25" s="65">
        <v>0.14814814814814814</v>
      </c>
      <c r="L25" s="47"/>
      <c r="V25" s="7" t="str">
        <f t="shared" si="1"/>
        <v>CAVERTON</v>
      </c>
      <c r="W25" s="52">
        <f t="shared" si="12"/>
        <v>0</v>
      </c>
      <c r="X25" s="52">
        <f t="shared" si="13"/>
        <v>0.14814814814814814</v>
      </c>
      <c r="Y25" s="53">
        <f t="shared" si="2"/>
        <v>1140668</v>
      </c>
      <c r="Z25" s="53">
        <f t="shared" si="3"/>
        <v>7004957.2000000002</v>
      </c>
      <c r="AG25" s="57"/>
      <c r="AH25" s="57"/>
      <c r="AI25" s="69"/>
    </row>
    <row r="26" spans="2:46" x14ac:dyDescent="0.3">
      <c r="B26" s="60" t="s">
        <v>47</v>
      </c>
      <c r="C26" s="41">
        <v>13</v>
      </c>
      <c r="D26" s="61">
        <v>13</v>
      </c>
      <c r="E26" s="61">
        <v>13</v>
      </c>
      <c r="F26" s="42">
        <v>13</v>
      </c>
      <c r="G26" s="62">
        <v>0</v>
      </c>
      <c r="H26" s="62">
        <v>0</v>
      </c>
      <c r="I26" s="63">
        <v>832790</v>
      </c>
      <c r="J26" s="64">
        <v>10976363.75</v>
      </c>
      <c r="K26" s="65">
        <v>-7.1428571428571397E-2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0</v>
      </c>
      <c r="X26" s="52">
        <f t="shared" si="13"/>
        <v>-7.1428571428571397E-2</v>
      </c>
      <c r="Y26" s="53">
        <f t="shared" si="2"/>
        <v>832790</v>
      </c>
      <c r="Z26" s="53">
        <f t="shared" si="3"/>
        <v>10976363.75</v>
      </c>
      <c r="AG26" s="57"/>
      <c r="AH26" s="57"/>
      <c r="AI26" s="69"/>
    </row>
    <row r="27" spans="2:46" x14ac:dyDescent="0.3">
      <c r="B27" s="60" t="s">
        <v>48</v>
      </c>
      <c r="C27" s="41">
        <v>4</v>
      </c>
      <c r="D27" s="61">
        <v>4.12</v>
      </c>
      <c r="E27" s="61">
        <v>3.95</v>
      </c>
      <c r="F27" s="42">
        <v>4.0199999999999996</v>
      </c>
      <c r="G27" s="62">
        <v>1.9999999999999574E-2</v>
      </c>
      <c r="H27" s="62">
        <v>0.49999999999998934</v>
      </c>
      <c r="I27" s="63">
        <v>18099210</v>
      </c>
      <c r="J27" s="64">
        <v>72752633.780000001</v>
      </c>
      <c r="K27" s="65">
        <v>3.076923076923066E-2</v>
      </c>
      <c r="L27" s="47"/>
      <c r="V27" s="7" t="str">
        <f t="shared" si="1"/>
        <v>CHAMS</v>
      </c>
      <c r="W27" s="52">
        <f t="shared" si="12"/>
        <v>4.9999999999998934E-3</v>
      </c>
      <c r="X27" s="52">
        <f t="shared" si="13"/>
        <v>3.076923076923066E-2</v>
      </c>
      <c r="Y27" s="53">
        <f t="shared" si="2"/>
        <v>18099210</v>
      </c>
      <c r="Z27" s="53">
        <f t="shared" si="3"/>
        <v>72752633.780000001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33082</v>
      </c>
      <c r="J28" s="64">
        <v>424494.45</v>
      </c>
      <c r="K28" s="65">
        <v>0</v>
      </c>
      <c r="L28" s="47"/>
      <c r="N28" s="72"/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33082</v>
      </c>
      <c r="Z28" s="53">
        <f t="shared" si="3"/>
        <v>424494.45</v>
      </c>
      <c r="AG28" s="57"/>
      <c r="AH28" s="57"/>
      <c r="AI28" s="69"/>
    </row>
    <row r="29" spans="2:46" x14ac:dyDescent="0.3">
      <c r="B29" s="60" t="s">
        <v>50</v>
      </c>
      <c r="C29" s="41">
        <v>6.15</v>
      </c>
      <c r="D29" s="41">
        <v>6.15</v>
      </c>
      <c r="E29" s="41">
        <v>6.1</v>
      </c>
      <c r="F29" s="42">
        <v>6.15</v>
      </c>
      <c r="G29" s="62">
        <v>0</v>
      </c>
      <c r="H29" s="62">
        <v>0</v>
      </c>
      <c r="I29" s="63">
        <v>1786372</v>
      </c>
      <c r="J29" s="64">
        <v>11213791.9</v>
      </c>
      <c r="K29" s="65">
        <v>-0.10218978102189769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-0.10218978102189769</v>
      </c>
      <c r="Y29" s="53">
        <f t="shared" si="2"/>
        <v>1786372</v>
      </c>
      <c r="Z29" s="53">
        <f t="shared" si="3"/>
        <v>11213791.9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24159</v>
      </c>
      <c r="J30" s="64">
        <v>2923219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24159</v>
      </c>
      <c r="Z30" s="53">
        <f t="shared" si="3"/>
        <v>2923219</v>
      </c>
      <c r="AG30" s="57"/>
      <c r="AH30" s="57"/>
      <c r="AI30" s="69"/>
    </row>
    <row r="31" spans="2:46" x14ac:dyDescent="0.3">
      <c r="B31" s="60" t="s">
        <v>52</v>
      </c>
      <c r="C31" s="41">
        <v>6.7</v>
      </c>
      <c r="D31" s="41">
        <v>7.37</v>
      </c>
      <c r="E31" s="41">
        <v>6.75</v>
      </c>
      <c r="F31" s="42">
        <v>7.27</v>
      </c>
      <c r="G31" s="62">
        <v>0.5699999999999994</v>
      </c>
      <c r="H31" s="62">
        <v>8.5074626865671554</v>
      </c>
      <c r="I31" s="63">
        <v>4138983</v>
      </c>
      <c r="J31" s="64">
        <v>29254083.5</v>
      </c>
      <c r="K31" s="65">
        <v>0.6751152073732718</v>
      </c>
      <c r="L31" s="47"/>
      <c r="V31" s="7" t="str">
        <f t="shared" si="1"/>
        <v>CONHALLPLC</v>
      </c>
      <c r="W31" s="52">
        <f t="shared" si="12"/>
        <v>8.5074626865671549E-2</v>
      </c>
      <c r="X31" s="52">
        <f t="shared" si="13"/>
        <v>0.6751152073732718</v>
      </c>
      <c r="Y31" s="53">
        <f t="shared" si="2"/>
        <v>4138983</v>
      </c>
      <c r="Z31" s="53">
        <f t="shared" si="3"/>
        <v>29254083.5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29495</v>
      </c>
      <c r="J32" s="64">
        <v>5331221.8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29495</v>
      </c>
      <c r="Z32" s="53">
        <f t="shared" si="3"/>
        <v>5331221.8</v>
      </c>
    </row>
    <row r="33" spans="2:26" x14ac:dyDescent="0.3">
      <c r="B33" s="60" t="s">
        <v>54</v>
      </c>
      <c r="C33" s="41">
        <v>5.8</v>
      </c>
      <c r="D33" s="61">
        <v>5.8</v>
      </c>
      <c r="E33" s="61">
        <v>5.8</v>
      </c>
      <c r="F33" s="42">
        <v>5.8</v>
      </c>
      <c r="G33" s="62">
        <v>0</v>
      </c>
      <c r="H33" s="62">
        <v>0</v>
      </c>
      <c r="I33" s="63">
        <v>1956440</v>
      </c>
      <c r="J33" s="64">
        <v>10505782.550000001</v>
      </c>
      <c r="K33" s="65">
        <v>-2.684563758389269E-2</v>
      </c>
      <c r="V33" s="7" t="str">
        <f t="shared" si="1"/>
        <v>CORNERST</v>
      </c>
      <c r="W33" s="52">
        <f t="shared" si="12"/>
        <v>0</v>
      </c>
      <c r="X33" s="52">
        <f t="shared" si="13"/>
        <v>-2.684563758389269E-2</v>
      </c>
      <c r="Y33" s="53">
        <f t="shared" si="2"/>
        <v>1956440</v>
      </c>
      <c r="Z33" s="53">
        <f t="shared" si="3"/>
        <v>10505782.550000001</v>
      </c>
    </row>
    <row r="34" spans="2:26" x14ac:dyDescent="0.3">
      <c r="B34" s="60" t="s">
        <v>55</v>
      </c>
      <c r="C34" s="41">
        <v>83</v>
      </c>
      <c r="D34" s="41">
        <v>83</v>
      </c>
      <c r="E34" s="41">
        <v>83</v>
      </c>
      <c r="F34" s="42">
        <v>83</v>
      </c>
      <c r="G34" s="62">
        <v>0</v>
      </c>
      <c r="H34" s="62">
        <v>0</v>
      </c>
      <c r="I34" s="63">
        <v>347409</v>
      </c>
      <c r="J34" s="64">
        <v>28056440.800000001</v>
      </c>
      <c r="K34" s="65">
        <v>0.93023255813953498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0.93023255813953498</v>
      </c>
      <c r="Y34" s="53">
        <f t="shared" si="2"/>
        <v>347409</v>
      </c>
      <c r="Z34" s="53">
        <f t="shared" si="3"/>
        <v>28056440.800000001</v>
      </c>
    </row>
    <row r="35" spans="2:26" x14ac:dyDescent="0.3">
      <c r="B35" s="60" t="s">
        <v>56</v>
      </c>
      <c r="C35" s="41">
        <v>3.18</v>
      </c>
      <c r="D35" s="61">
        <v>3.15</v>
      </c>
      <c r="E35" s="61">
        <v>3</v>
      </c>
      <c r="F35" s="42">
        <v>3</v>
      </c>
      <c r="G35" s="62">
        <v>-0.18000000000000016</v>
      </c>
      <c r="H35" s="62">
        <v>-5.660377358490571</v>
      </c>
      <c r="I35" s="63">
        <v>6897323</v>
      </c>
      <c r="J35" s="64">
        <v>21205914.879999999</v>
      </c>
      <c r="K35" s="65">
        <v>-3.2258064516129115E-2</v>
      </c>
      <c r="L35" s="47"/>
      <c r="V35" s="7" t="str">
        <f t="shared" si="1"/>
        <v>CUTIX</v>
      </c>
      <c r="W35" s="52">
        <f t="shared" si="12"/>
        <v>-5.660377358490571E-2</v>
      </c>
      <c r="X35" s="52">
        <f t="shared" si="13"/>
        <v>-3.2258064516129115E-2</v>
      </c>
      <c r="Y35" s="53">
        <f t="shared" si="2"/>
        <v>6897323</v>
      </c>
      <c r="Z35" s="53">
        <f t="shared" si="3"/>
        <v>21205914.879999999</v>
      </c>
    </row>
    <row r="36" spans="2:26" x14ac:dyDescent="0.3">
      <c r="B36" s="60" t="s">
        <v>57</v>
      </c>
      <c r="C36" s="41">
        <v>22</v>
      </c>
      <c r="D36" s="61">
        <v>22</v>
      </c>
      <c r="E36" s="61">
        <v>22</v>
      </c>
      <c r="F36" s="42">
        <v>22</v>
      </c>
      <c r="G36" s="62">
        <v>0</v>
      </c>
      <c r="H36" s="62">
        <v>0</v>
      </c>
      <c r="I36" s="63">
        <v>355364</v>
      </c>
      <c r="J36" s="64">
        <v>7658551.4000000004</v>
      </c>
      <c r="K36" s="65">
        <v>0.22222222222222232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0.22222222222222232</v>
      </c>
      <c r="Y36" s="53">
        <f t="shared" si="2"/>
        <v>355364</v>
      </c>
      <c r="Z36" s="53">
        <f t="shared" si="3"/>
        <v>7658551.4000000004</v>
      </c>
    </row>
    <row r="37" spans="2:26" x14ac:dyDescent="0.3">
      <c r="B37" s="60" t="s">
        <v>58</v>
      </c>
      <c r="C37" s="41">
        <v>1.98</v>
      </c>
      <c r="D37" s="41">
        <v>1.9</v>
      </c>
      <c r="E37" s="41">
        <v>1.85</v>
      </c>
      <c r="F37" s="42">
        <v>1.85</v>
      </c>
      <c r="G37" s="62">
        <v>-0.12999999999999989</v>
      </c>
      <c r="H37" s="62">
        <v>-6.5656565656565604</v>
      </c>
      <c r="I37" s="63">
        <v>2747553</v>
      </c>
      <c r="J37" s="64">
        <v>5199236.33</v>
      </c>
      <c r="K37" s="65">
        <v>0.989247311827957</v>
      </c>
      <c r="L37" s="47"/>
      <c r="V37" s="7" t="str">
        <f t="shared" si="1"/>
        <v>DAARCOMM</v>
      </c>
      <c r="W37" s="52">
        <f t="shared" si="12"/>
        <v>-6.5656565656565608E-2</v>
      </c>
      <c r="X37" s="52">
        <f t="shared" si="13"/>
        <v>0.989247311827957</v>
      </c>
      <c r="Y37" s="53">
        <f t="shared" si="2"/>
        <v>2747553</v>
      </c>
      <c r="Z37" s="53">
        <f t="shared" si="3"/>
        <v>5199236.33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34772302</v>
      </c>
      <c r="J38" s="64">
        <v>29770385886.799999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34772302</v>
      </c>
      <c r="Z38" s="53">
        <f t="shared" si="3"/>
        <v>29770385886.799999</v>
      </c>
    </row>
    <row r="39" spans="2:26" x14ac:dyDescent="0.3">
      <c r="B39" s="60" t="s">
        <v>60</v>
      </c>
      <c r="C39" s="41">
        <v>72</v>
      </c>
      <c r="D39" s="61">
        <v>72.849999999999994</v>
      </c>
      <c r="E39" s="61">
        <v>72</v>
      </c>
      <c r="F39" s="42">
        <v>72</v>
      </c>
      <c r="G39" s="62">
        <v>0</v>
      </c>
      <c r="H39" s="62">
        <v>0</v>
      </c>
      <c r="I39" s="63">
        <v>5482342</v>
      </c>
      <c r="J39" s="64">
        <v>396997049.80000001</v>
      </c>
      <c r="K39" s="65">
        <v>0.19999999999999996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0.19999999999999996</v>
      </c>
      <c r="Y39" s="53">
        <f t="shared" si="2"/>
        <v>5482342</v>
      </c>
      <c r="Z39" s="53">
        <f t="shared" si="3"/>
        <v>396997049.80000001</v>
      </c>
    </row>
    <row r="40" spans="2:26" x14ac:dyDescent="0.3">
      <c r="B40" s="60" t="s">
        <v>61</v>
      </c>
      <c r="C40" s="41">
        <v>5.4</v>
      </c>
      <c r="D40" s="41">
        <v>5.35</v>
      </c>
      <c r="E40" s="41">
        <v>5.35</v>
      </c>
      <c r="F40" s="42">
        <v>5.35</v>
      </c>
      <c r="G40" s="62">
        <v>-5.0000000000000711E-2</v>
      </c>
      <c r="H40" s="62">
        <v>-0.92592592592593903</v>
      </c>
      <c r="I40" s="63">
        <v>972185</v>
      </c>
      <c r="J40" s="64">
        <v>5072604.88</v>
      </c>
      <c r="K40" s="65">
        <v>1.8157894736842106</v>
      </c>
      <c r="L40" s="47"/>
      <c r="V40" s="7" t="str">
        <f t="shared" si="1"/>
        <v>DEAPCAP</v>
      </c>
      <c r="W40" s="52">
        <f t="shared" si="12"/>
        <v>-9.2592592592593906E-3</v>
      </c>
      <c r="X40" s="52">
        <f t="shared" si="13"/>
        <v>1.8157894736842106</v>
      </c>
      <c r="Y40" s="53">
        <f t="shared" si="2"/>
        <v>972185</v>
      </c>
      <c r="Z40" s="53">
        <f t="shared" si="3"/>
        <v>5072604.88</v>
      </c>
    </row>
    <row r="41" spans="2:26" x14ac:dyDescent="0.3">
      <c r="B41" s="60" t="s">
        <v>62</v>
      </c>
      <c r="C41" s="41">
        <v>10</v>
      </c>
      <c r="D41" s="61">
        <v>10.199999999999999</v>
      </c>
      <c r="E41" s="61">
        <v>9.9</v>
      </c>
      <c r="F41" s="42">
        <v>9.9</v>
      </c>
      <c r="G41" s="62">
        <v>-9.9999999999999645E-2</v>
      </c>
      <c r="H41" s="62">
        <v>-0.99999999999999634</v>
      </c>
      <c r="I41" s="63">
        <v>4643123</v>
      </c>
      <c r="J41" s="64">
        <v>46464707.899999999</v>
      </c>
      <c r="K41" s="65">
        <v>-0.26119402985074625</v>
      </c>
      <c r="L41" s="47"/>
      <c r="V41" s="7" t="str">
        <f t="shared" si="1"/>
        <v>ELLAHLAKES</v>
      </c>
      <c r="W41" s="52">
        <f t="shared" si="12"/>
        <v>-9.9999999999999638E-3</v>
      </c>
      <c r="X41" s="52">
        <f t="shared" si="13"/>
        <v>-0.26119402985074625</v>
      </c>
      <c r="Y41" s="53">
        <f t="shared" si="2"/>
        <v>4643123</v>
      </c>
      <c r="Z41" s="53">
        <f t="shared" si="3"/>
        <v>46464707.899999999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30471</v>
      </c>
      <c r="J42" s="64">
        <v>1216081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30471</v>
      </c>
      <c r="Z42" s="53">
        <f t="shared" si="3"/>
        <v>1216081</v>
      </c>
    </row>
    <row r="43" spans="2:26" ht="15.75" customHeight="1" x14ac:dyDescent="0.3">
      <c r="B43" s="60" t="s">
        <v>64</v>
      </c>
      <c r="C43" s="41">
        <v>30</v>
      </c>
      <c r="D43" s="61">
        <v>30.8</v>
      </c>
      <c r="E43" s="61">
        <v>30.8</v>
      </c>
      <c r="F43" s="42">
        <v>30.8</v>
      </c>
      <c r="G43" s="62">
        <v>0.80000000000000071</v>
      </c>
      <c r="H43" s="62">
        <v>2.6666666666666687</v>
      </c>
      <c r="I43" s="63">
        <v>799379</v>
      </c>
      <c r="J43" s="64">
        <v>24907786.399999999</v>
      </c>
      <c r="K43" s="65">
        <v>8.0701754385964941E-2</v>
      </c>
      <c r="L43" s="47"/>
      <c r="V43" s="7" t="str">
        <f t="shared" si="1"/>
        <v>ETERNA</v>
      </c>
      <c r="W43" s="52">
        <f t="shared" si="12"/>
        <v>2.6666666666666686E-2</v>
      </c>
      <c r="X43" s="52">
        <f t="shared" si="13"/>
        <v>8.0701754385964941E-2</v>
      </c>
      <c r="Y43" s="53">
        <f t="shared" si="2"/>
        <v>799379</v>
      </c>
      <c r="Z43" s="53">
        <f t="shared" si="3"/>
        <v>24907786.399999999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373960</v>
      </c>
      <c r="J44" s="64">
        <v>34434377.25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373960</v>
      </c>
      <c r="Z44" s="53">
        <f t="shared" si="3"/>
        <v>34434377.25</v>
      </c>
    </row>
    <row r="45" spans="2:26" x14ac:dyDescent="0.3">
      <c r="B45" s="60" t="s">
        <v>66</v>
      </c>
      <c r="C45" s="41">
        <v>18</v>
      </c>
      <c r="D45" s="61">
        <v>18</v>
      </c>
      <c r="E45" s="61">
        <v>18</v>
      </c>
      <c r="F45" s="42">
        <v>18</v>
      </c>
      <c r="G45" s="62">
        <v>0</v>
      </c>
      <c r="H45" s="62">
        <v>0</v>
      </c>
      <c r="I45" s="63">
        <v>174991</v>
      </c>
      <c r="J45" s="64">
        <v>3015633.55</v>
      </c>
      <c r="K45" s="65">
        <v>0.58590308370044064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0.58590308370044064</v>
      </c>
      <c r="Y45" s="53">
        <f t="shared" si="2"/>
        <v>174991</v>
      </c>
      <c r="Z45" s="53">
        <f t="shared" si="3"/>
        <v>3015633.55</v>
      </c>
    </row>
    <row r="46" spans="2:26" x14ac:dyDescent="0.3">
      <c r="B46" s="60" t="s">
        <v>67</v>
      </c>
      <c r="C46" s="41">
        <v>210</v>
      </c>
      <c r="D46" s="61">
        <v>210</v>
      </c>
      <c r="E46" s="61">
        <v>210</v>
      </c>
      <c r="F46" s="42">
        <v>210</v>
      </c>
      <c r="G46" s="62">
        <v>0</v>
      </c>
      <c r="H46" s="62">
        <v>0</v>
      </c>
      <c r="I46" s="63">
        <v>18618</v>
      </c>
      <c r="J46" s="64">
        <v>3518802</v>
      </c>
      <c r="K46" s="65">
        <v>0.82608695652173902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0.82608695652173902</v>
      </c>
      <c r="Y46" s="53">
        <f t="shared" si="2"/>
        <v>18618</v>
      </c>
      <c r="Z46" s="53">
        <f t="shared" si="3"/>
        <v>3518802</v>
      </c>
    </row>
    <row r="47" spans="2:26" x14ac:dyDescent="0.3">
      <c r="B47" s="60" t="s">
        <v>68</v>
      </c>
      <c r="C47" s="41">
        <v>11.2</v>
      </c>
      <c r="D47" s="61">
        <v>12.3</v>
      </c>
      <c r="E47" s="61">
        <v>11.25</v>
      </c>
      <c r="F47" s="42">
        <v>12</v>
      </c>
      <c r="G47" s="62">
        <v>0.80000000000000071</v>
      </c>
      <c r="H47" s="62">
        <v>7.1428571428571495</v>
      </c>
      <c r="I47" s="63">
        <v>157803629</v>
      </c>
      <c r="J47" s="64">
        <v>1891868492.150001</v>
      </c>
      <c r="K47" s="65">
        <v>-4.1493775933610921E-3</v>
      </c>
      <c r="L47" s="47"/>
      <c r="V47" s="7" t="str">
        <f t="shared" si="1"/>
        <v>FCMB</v>
      </c>
      <c r="W47" s="52">
        <f t="shared" si="12"/>
        <v>7.1428571428571494E-2</v>
      </c>
      <c r="X47" s="52">
        <f t="shared" si="13"/>
        <v>-4.1493775933610921E-3</v>
      </c>
      <c r="Y47" s="53">
        <f t="shared" si="2"/>
        <v>157803629</v>
      </c>
      <c r="Z47" s="53">
        <f t="shared" si="3"/>
        <v>1891868492.150001</v>
      </c>
    </row>
    <row r="48" spans="2:26" x14ac:dyDescent="0.3">
      <c r="B48" s="60" t="s">
        <v>69</v>
      </c>
      <c r="C48" s="41">
        <v>20.7</v>
      </c>
      <c r="D48" s="61">
        <v>20.7</v>
      </c>
      <c r="E48" s="61">
        <v>20.100000000000001</v>
      </c>
      <c r="F48" s="42">
        <v>20.6</v>
      </c>
      <c r="G48" s="62">
        <v>-9.9999999999997868E-2</v>
      </c>
      <c r="H48" s="62">
        <v>-0.48309178743960329</v>
      </c>
      <c r="I48" s="63">
        <v>15168609</v>
      </c>
      <c r="J48" s="64">
        <v>307545763.75</v>
      </c>
      <c r="K48" s="65">
        <v>8.4210526315789513E-2</v>
      </c>
      <c r="L48" s="47"/>
      <c r="V48" s="7" t="str">
        <f t="shared" si="1"/>
        <v>FIDELITYBK</v>
      </c>
      <c r="W48" s="52">
        <f t="shared" si="12"/>
        <v>-4.8309178743960327E-3</v>
      </c>
      <c r="X48" s="52">
        <f t="shared" si="13"/>
        <v>8.4210526315789513E-2</v>
      </c>
      <c r="Y48" s="53">
        <f t="shared" si="2"/>
        <v>15168609</v>
      </c>
      <c r="Z48" s="53">
        <f t="shared" si="3"/>
        <v>307545763.75</v>
      </c>
    </row>
    <row r="49" spans="2:26" x14ac:dyDescent="0.3">
      <c r="B49" s="60" t="s">
        <v>70</v>
      </c>
      <c r="C49" s="41">
        <v>136.5</v>
      </c>
      <c r="D49" s="61">
        <v>122.85</v>
      </c>
      <c r="E49" s="61">
        <v>122.85</v>
      </c>
      <c r="F49" s="42">
        <v>122.85</v>
      </c>
      <c r="G49" s="62">
        <v>-13.650000000000006</v>
      </c>
      <c r="H49" s="62">
        <v>-10.000000000000005</v>
      </c>
      <c r="I49" s="63">
        <v>462438</v>
      </c>
      <c r="J49" s="64">
        <v>56810508.299999997</v>
      </c>
      <c r="K49" s="65">
        <v>1.4520958083832332</v>
      </c>
      <c r="L49" s="47"/>
      <c r="V49" s="7" t="str">
        <f t="shared" si="1"/>
        <v>FIDSON</v>
      </c>
      <c r="W49" s="52">
        <f t="shared" si="12"/>
        <v>-0.10000000000000005</v>
      </c>
      <c r="X49" s="52">
        <f t="shared" si="13"/>
        <v>1.4520958083832332</v>
      </c>
      <c r="Y49" s="53">
        <f t="shared" si="2"/>
        <v>462438</v>
      </c>
      <c r="Z49" s="53">
        <f t="shared" si="3"/>
        <v>56810508.299999997</v>
      </c>
    </row>
    <row r="50" spans="2:26" x14ac:dyDescent="0.3">
      <c r="B50" s="60" t="s">
        <v>71</v>
      </c>
      <c r="C50" s="41">
        <v>62</v>
      </c>
      <c r="D50" s="61">
        <v>63.6</v>
      </c>
      <c r="E50" s="61">
        <v>63.6</v>
      </c>
      <c r="F50" s="42">
        <v>63.6</v>
      </c>
      <c r="G50" s="62">
        <v>1.6000000000000014</v>
      </c>
      <c r="H50" s="62">
        <v>2.5806451612903252</v>
      </c>
      <c r="I50" s="63">
        <v>3911744</v>
      </c>
      <c r="J50" s="64">
        <v>244130691.94999999</v>
      </c>
      <c r="K50" s="65">
        <v>0.32776617954070986</v>
      </c>
      <c r="L50" s="47"/>
      <c r="V50" s="7" t="str">
        <f t="shared" si="1"/>
        <v>FIRSTHOLDCO</v>
      </c>
      <c r="W50" s="52">
        <f t="shared" si="12"/>
        <v>2.580645161290325E-2</v>
      </c>
      <c r="X50" s="52">
        <f t="shared" si="13"/>
        <v>0.32776617954070986</v>
      </c>
      <c r="Y50" s="53">
        <f t="shared" si="2"/>
        <v>3911744</v>
      </c>
      <c r="Z50" s="53">
        <f t="shared" si="3"/>
        <v>244130691.94999999</v>
      </c>
    </row>
    <row r="51" spans="2:26" x14ac:dyDescent="0.3">
      <c r="B51" s="60" t="s">
        <v>72</v>
      </c>
      <c r="C51" s="41">
        <v>1</v>
      </c>
      <c r="D51" s="41">
        <v>1.02</v>
      </c>
      <c r="E51" s="41">
        <v>0.94</v>
      </c>
      <c r="F51" s="42">
        <v>0.95</v>
      </c>
      <c r="G51" s="62">
        <v>-5.0000000000000044E-2</v>
      </c>
      <c r="H51" s="62">
        <v>-5.0000000000000044</v>
      </c>
      <c r="I51" s="63">
        <v>6220410</v>
      </c>
      <c r="J51" s="64">
        <v>6014340.2000000002</v>
      </c>
      <c r="K51" s="65">
        <v>3.7499999999999991</v>
      </c>
      <c r="L51" s="47"/>
      <c r="V51" s="7" t="str">
        <f t="shared" si="1"/>
        <v>FTGINSURE</v>
      </c>
      <c r="W51" s="52">
        <f t="shared" si="12"/>
        <v>-5.0000000000000044E-2</v>
      </c>
      <c r="X51" s="52">
        <f t="shared" si="13"/>
        <v>3.7499999999999991</v>
      </c>
      <c r="Y51" s="53">
        <f t="shared" si="2"/>
        <v>6220410</v>
      </c>
      <c r="Z51" s="53">
        <f t="shared" si="3"/>
        <v>6014340.2000000002</v>
      </c>
    </row>
    <row r="52" spans="2:26" x14ac:dyDescent="0.3">
      <c r="B52" s="60" t="s">
        <v>73</v>
      </c>
      <c r="C52" s="41">
        <v>8.3000000000000007</v>
      </c>
      <c r="D52" s="61">
        <v>8.9499999999999993</v>
      </c>
      <c r="E52" s="61">
        <v>8.6</v>
      </c>
      <c r="F52" s="42">
        <v>8.6</v>
      </c>
      <c r="G52" s="62">
        <v>0.29999999999999893</v>
      </c>
      <c r="H52" s="62">
        <v>3.614457831325288</v>
      </c>
      <c r="I52" s="63">
        <v>3503300</v>
      </c>
      <c r="J52" s="64">
        <v>30677522.629999999</v>
      </c>
      <c r="K52" s="65">
        <v>0.72</v>
      </c>
      <c r="L52" s="47"/>
      <c r="V52" s="7" t="str">
        <f t="shared" si="1"/>
        <v>FTNCOCOA</v>
      </c>
      <c r="W52" s="52">
        <f t="shared" si="12"/>
        <v>3.6144578313252879E-2</v>
      </c>
      <c r="X52" s="52">
        <f t="shared" si="13"/>
        <v>0.72</v>
      </c>
      <c r="Y52" s="53">
        <f t="shared" si="2"/>
        <v>3503300</v>
      </c>
      <c r="Z52" s="53">
        <f t="shared" si="3"/>
        <v>30677522.629999999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6800</v>
      </c>
      <c r="J53" s="64">
        <v>6931240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6800</v>
      </c>
      <c r="Z53" s="53">
        <f t="shared" si="3"/>
        <v>6931240</v>
      </c>
    </row>
    <row r="54" spans="2:26" x14ac:dyDescent="0.3">
      <c r="B54" s="60" t="s">
        <v>75</v>
      </c>
      <c r="C54" s="41">
        <v>134.69999999999999</v>
      </c>
      <c r="D54" s="41">
        <v>135.9</v>
      </c>
      <c r="E54" s="41">
        <v>135</v>
      </c>
      <c r="F54" s="42">
        <v>135</v>
      </c>
      <c r="G54" s="62">
        <v>0.30000000000001137</v>
      </c>
      <c r="H54" s="62">
        <v>0.22271714922049843</v>
      </c>
      <c r="I54" s="63">
        <v>18857116</v>
      </c>
      <c r="J54" s="64">
        <v>2547131827.6999989</v>
      </c>
      <c r="K54" s="65">
        <v>0.48842337375964706</v>
      </c>
      <c r="L54" s="47"/>
      <c r="V54" s="7" t="str">
        <f t="shared" si="1"/>
        <v>GTCO</v>
      </c>
      <c r="W54" s="52">
        <f t="shared" si="12"/>
        <v>2.2271714922049842E-3</v>
      </c>
      <c r="X54" s="52">
        <f t="shared" si="13"/>
        <v>0.48842337375964706</v>
      </c>
      <c r="Y54" s="53">
        <f t="shared" si="2"/>
        <v>18857116</v>
      </c>
      <c r="Z54" s="53">
        <f t="shared" si="3"/>
        <v>2547131827.6999989</v>
      </c>
    </row>
    <row r="55" spans="2:26" x14ac:dyDescent="0.3">
      <c r="B55" s="60" t="s">
        <v>76</v>
      </c>
      <c r="C55" s="41">
        <v>1.1200000000000001</v>
      </c>
      <c r="D55" s="61">
        <v>1.1299999999999999</v>
      </c>
      <c r="E55" s="61">
        <v>1.1299999999999999</v>
      </c>
      <c r="F55" s="42">
        <v>1.1299999999999999</v>
      </c>
      <c r="G55" s="62">
        <v>9.9999999999997868E-3</v>
      </c>
      <c r="H55" s="62">
        <v>0.8928571428571237</v>
      </c>
      <c r="I55" s="63">
        <v>1997828</v>
      </c>
      <c r="J55" s="64">
        <v>2256239.04</v>
      </c>
      <c r="K55" s="65">
        <v>-0.15037593984962416</v>
      </c>
      <c r="L55" s="47"/>
      <c r="V55" s="7" t="str">
        <f t="shared" si="1"/>
        <v>GUINEAINS</v>
      </c>
      <c r="W55" s="52">
        <f t="shared" si="12"/>
        <v>8.9285714285712373E-3</v>
      </c>
      <c r="X55" s="52">
        <f t="shared" si="13"/>
        <v>-0.15037593984962416</v>
      </c>
      <c r="Y55" s="53">
        <f t="shared" si="2"/>
        <v>1997828</v>
      </c>
      <c r="Z55" s="53">
        <f t="shared" si="3"/>
        <v>2256239.04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115680</v>
      </c>
      <c r="J56" s="64">
        <v>42995396.5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115680</v>
      </c>
      <c r="Z56" s="53">
        <f t="shared" si="3"/>
        <v>42995396.5</v>
      </c>
    </row>
    <row r="57" spans="2:26" x14ac:dyDescent="0.3">
      <c r="B57" s="60" t="s">
        <v>78</v>
      </c>
      <c r="C57" s="41">
        <v>3.6</v>
      </c>
      <c r="D57" s="61">
        <v>3.92</v>
      </c>
      <c r="E57" s="61">
        <v>3.7</v>
      </c>
      <c r="F57" s="42">
        <v>3.92</v>
      </c>
      <c r="G57" s="62">
        <v>0.31999999999999984</v>
      </c>
      <c r="H57" s="62">
        <v>8.888888888888884</v>
      </c>
      <c r="I57" s="63">
        <v>1061775</v>
      </c>
      <c r="J57" s="64">
        <v>4023677.83</v>
      </c>
      <c r="K57" s="65">
        <v>-2.0000000000000018E-2</v>
      </c>
      <c r="L57" s="47"/>
      <c r="V57" s="7" t="str">
        <f t="shared" si="1"/>
        <v>HMCALL</v>
      </c>
      <c r="W57" s="52">
        <f t="shared" si="12"/>
        <v>8.8888888888888837E-2</v>
      </c>
      <c r="X57" s="52">
        <f t="shared" si="13"/>
        <v>-2.0000000000000018E-2</v>
      </c>
      <c r="Y57" s="53">
        <f t="shared" si="2"/>
        <v>1061775</v>
      </c>
      <c r="Z57" s="53">
        <f t="shared" si="3"/>
        <v>4023677.83</v>
      </c>
    </row>
    <row r="58" spans="2:26" x14ac:dyDescent="0.3">
      <c r="B58" s="60" t="s">
        <v>79</v>
      </c>
      <c r="C58" s="41">
        <v>18.350000000000001</v>
      </c>
      <c r="D58" s="61">
        <v>18.350000000000001</v>
      </c>
      <c r="E58" s="61">
        <v>18.350000000000001</v>
      </c>
      <c r="F58" s="42">
        <v>18.350000000000001</v>
      </c>
      <c r="G58" s="62">
        <v>0</v>
      </c>
      <c r="H58" s="62">
        <v>0</v>
      </c>
      <c r="I58" s="63">
        <v>2158385</v>
      </c>
      <c r="J58" s="64">
        <v>39168103.25</v>
      </c>
      <c r="K58" s="65">
        <v>-0.16210045662100447</v>
      </c>
      <c r="L58" s="47"/>
      <c r="V58" s="7" t="str">
        <f t="shared" si="1"/>
        <v>HONYFLOUR</v>
      </c>
      <c r="W58" s="52">
        <f t="shared" si="12"/>
        <v>0</v>
      </c>
      <c r="X58" s="52">
        <f t="shared" si="13"/>
        <v>-0.16210045662100447</v>
      </c>
      <c r="Y58" s="53">
        <f t="shared" si="2"/>
        <v>2158385</v>
      </c>
      <c r="Z58" s="53">
        <f t="shared" si="3"/>
        <v>39168103.25</v>
      </c>
    </row>
    <row r="59" spans="2:26" x14ac:dyDescent="0.3">
      <c r="B59" s="60" t="s">
        <v>80</v>
      </c>
      <c r="C59" s="41">
        <v>44</v>
      </c>
      <c r="D59" s="41">
        <v>48.4</v>
      </c>
      <c r="E59" s="41">
        <v>41.15</v>
      </c>
      <c r="F59" s="42">
        <v>41.15</v>
      </c>
      <c r="G59" s="62">
        <v>-2.8500000000000014</v>
      </c>
      <c r="H59" s="62">
        <v>-6.4772727272727302</v>
      </c>
      <c r="I59" s="63">
        <v>5558192</v>
      </c>
      <c r="J59" s="64">
        <v>233747249.40000001</v>
      </c>
      <c r="K59" s="65">
        <v>-1.7899761336515496E-2</v>
      </c>
      <c r="L59" s="47"/>
      <c r="V59" s="7" t="str">
        <f t="shared" si="1"/>
        <v>IKEJAHOTEL</v>
      </c>
      <c r="W59" s="52">
        <f t="shared" si="12"/>
        <v>-6.4772727272727301E-2</v>
      </c>
      <c r="X59" s="52">
        <f t="shared" si="13"/>
        <v>-1.7899761336515496E-2</v>
      </c>
      <c r="Y59" s="53">
        <f t="shared" si="2"/>
        <v>5558192</v>
      </c>
      <c r="Z59" s="53">
        <f t="shared" si="3"/>
        <v>233747249.40000001</v>
      </c>
    </row>
    <row r="60" spans="2:26" x14ac:dyDescent="0.3">
      <c r="B60" s="60" t="s">
        <v>81</v>
      </c>
      <c r="C60" s="41">
        <v>37.6</v>
      </c>
      <c r="D60" s="61">
        <v>37.6</v>
      </c>
      <c r="E60" s="61">
        <v>37.6</v>
      </c>
      <c r="F60" s="42">
        <v>37.6</v>
      </c>
      <c r="G60" s="62">
        <v>0</v>
      </c>
      <c r="H60" s="62">
        <v>0</v>
      </c>
      <c r="I60" s="63">
        <v>52087</v>
      </c>
      <c r="J60" s="64">
        <v>1774174.55</v>
      </c>
      <c r="K60" s="65">
        <v>0.17500000000000004</v>
      </c>
      <c r="V60" s="7" t="str">
        <f t="shared" si="1"/>
        <v>IMG</v>
      </c>
      <c r="W60" s="52">
        <f t="shared" si="12"/>
        <v>0</v>
      </c>
      <c r="X60" s="52">
        <f t="shared" si="13"/>
        <v>0.17500000000000004</v>
      </c>
      <c r="Y60" s="53">
        <f t="shared" si="2"/>
        <v>52087</v>
      </c>
      <c r="Z60" s="53">
        <f t="shared" si="3"/>
        <v>1774174.55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33061</v>
      </c>
      <c r="J61" s="64">
        <v>301110.25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33061</v>
      </c>
      <c r="Z61" s="53">
        <f t="shared" si="3"/>
        <v>301110.25</v>
      </c>
    </row>
    <row r="62" spans="2:26" x14ac:dyDescent="0.3">
      <c r="B62" s="60" t="s">
        <v>83</v>
      </c>
      <c r="C62" s="41">
        <v>12.35</v>
      </c>
      <c r="D62" s="41">
        <v>12.35</v>
      </c>
      <c r="E62" s="41">
        <v>12.3</v>
      </c>
      <c r="F62" s="42">
        <v>12.3</v>
      </c>
      <c r="G62" s="62">
        <v>-4.9999999999998934E-2</v>
      </c>
      <c r="H62" s="62">
        <v>-0.40485829959513314</v>
      </c>
      <c r="I62" s="63">
        <v>1397768</v>
      </c>
      <c r="J62" s="64">
        <v>17240727.550000001</v>
      </c>
      <c r="K62" s="65">
        <v>-0.12142857142857133</v>
      </c>
      <c r="L62" s="47"/>
      <c r="V62" s="7" t="str">
        <f t="shared" si="1"/>
        <v>INTBREW</v>
      </c>
      <c r="W62" s="52">
        <f t="shared" si="12"/>
        <v>-4.0485829959513312E-3</v>
      </c>
      <c r="X62" s="52">
        <f t="shared" si="13"/>
        <v>-0.12142857142857133</v>
      </c>
      <c r="Y62" s="53">
        <f t="shared" si="2"/>
        <v>1397768</v>
      </c>
      <c r="Z62" s="53">
        <f t="shared" si="3"/>
        <v>17240727.550000001</v>
      </c>
    </row>
    <row r="63" spans="2:26" x14ac:dyDescent="0.3">
      <c r="B63" s="60" t="s">
        <v>84</v>
      </c>
      <c r="C63" s="41">
        <v>7.26</v>
      </c>
      <c r="D63" s="61">
        <v>7.98</v>
      </c>
      <c r="E63" s="61">
        <v>7.98</v>
      </c>
      <c r="F63" s="42">
        <v>7.98</v>
      </c>
      <c r="G63" s="62">
        <v>0.72000000000000064</v>
      </c>
      <c r="H63" s="62">
        <v>9.9173553719008343</v>
      </c>
      <c r="I63" s="63">
        <v>4137553</v>
      </c>
      <c r="J63" s="64">
        <v>32838420</v>
      </c>
      <c r="K63" s="65">
        <v>2.1920000000000002</v>
      </c>
      <c r="L63" s="47"/>
      <c r="V63" s="7" t="str">
        <f t="shared" si="1"/>
        <v>INTENEGINS</v>
      </c>
      <c r="W63" s="52">
        <f t="shared" si="12"/>
        <v>9.9173553719008337E-2</v>
      </c>
      <c r="X63" s="52">
        <f t="shared" si="13"/>
        <v>2.1920000000000002</v>
      </c>
      <c r="Y63" s="53">
        <f t="shared" si="2"/>
        <v>4137553</v>
      </c>
      <c r="Z63" s="53">
        <f t="shared" si="3"/>
        <v>32838420</v>
      </c>
    </row>
    <row r="64" spans="2:26" x14ac:dyDescent="0.3">
      <c r="B64" s="60" t="s">
        <v>85</v>
      </c>
      <c r="C64" s="41">
        <v>9</v>
      </c>
      <c r="D64" s="61">
        <v>9.1999999999999993</v>
      </c>
      <c r="E64" s="61">
        <v>8.9499999999999993</v>
      </c>
      <c r="F64" s="42">
        <v>9</v>
      </c>
      <c r="G64" s="62">
        <v>0</v>
      </c>
      <c r="H64" s="62">
        <v>0</v>
      </c>
      <c r="I64" s="63">
        <v>32702205</v>
      </c>
      <c r="J64" s="64">
        <v>294306287.5</v>
      </c>
      <c r="K64" s="65">
        <v>0.9780219780219781</v>
      </c>
      <c r="L64" s="47"/>
      <c r="V64" s="7" t="str">
        <f t="shared" si="1"/>
        <v>JAIZBANK</v>
      </c>
      <c r="W64" s="52">
        <f t="shared" si="12"/>
        <v>0</v>
      </c>
      <c r="X64" s="52">
        <f t="shared" si="13"/>
        <v>0.9780219780219781</v>
      </c>
      <c r="Y64" s="53">
        <f t="shared" si="2"/>
        <v>32702205</v>
      </c>
      <c r="Z64" s="53">
        <f t="shared" si="3"/>
        <v>294306287.5</v>
      </c>
    </row>
    <row r="65" spans="1:26" x14ac:dyDescent="0.3">
      <c r="B65" s="60" t="s">
        <v>86</v>
      </c>
      <c r="C65" s="41">
        <v>3.45</v>
      </c>
      <c r="D65" s="41">
        <v>3.45</v>
      </c>
      <c r="E65" s="41">
        <v>3.38</v>
      </c>
      <c r="F65" s="42">
        <v>3.38</v>
      </c>
      <c r="G65" s="62">
        <v>-7.0000000000000284E-2</v>
      </c>
      <c r="H65" s="62">
        <v>-2.0289855072463849</v>
      </c>
      <c r="I65" s="63">
        <v>9550734</v>
      </c>
      <c r="J65" s="64">
        <v>32858360.02</v>
      </c>
      <c r="K65" s="65">
        <v>0.46320346320346317</v>
      </c>
      <c r="L65" s="47"/>
      <c r="V65" s="7" t="str">
        <f t="shared" si="1"/>
        <v>JAPAULGOLD</v>
      </c>
      <c r="W65" s="52">
        <f t="shared" si="12"/>
        <v>-2.028985507246385E-2</v>
      </c>
      <c r="X65" s="52">
        <f t="shared" si="13"/>
        <v>0.46320346320346317</v>
      </c>
      <c r="Y65" s="53">
        <f t="shared" si="2"/>
        <v>9550734</v>
      </c>
      <c r="Z65" s="53">
        <f t="shared" si="3"/>
        <v>32858360.02</v>
      </c>
    </row>
    <row r="66" spans="1:26" x14ac:dyDescent="0.3">
      <c r="B66" s="60" t="s">
        <v>87</v>
      </c>
      <c r="C66" s="41">
        <v>310.8</v>
      </c>
      <c r="D66" s="61">
        <v>310.8</v>
      </c>
      <c r="E66" s="61">
        <v>310.8</v>
      </c>
      <c r="F66" s="42">
        <v>310.8</v>
      </c>
      <c r="G66" s="62">
        <v>0</v>
      </c>
      <c r="H66" s="62">
        <v>0</v>
      </c>
      <c r="I66" s="63">
        <v>23809</v>
      </c>
      <c r="J66" s="64">
        <v>6661758.2000000002</v>
      </c>
      <c r="K66" s="65">
        <v>1.0327011118378024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1.0327011118378024</v>
      </c>
      <c r="Y66" s="53">
        <f t="shared" si="2"/>
        <v>23809</v>
      </c>
      <c r="Z66" s="53">
        <f t="shared" si="3"/>
        <v>6661758.2000000002</v>
      </c>
    </row>
    <row r="67" spans="1:26" x14ac:dyDescent="0.3">
      <c r="B67" s="60" t="s">
        <v>88</v>
      </c>
      <c r="C67" s="41">
        <v>14.9</v>
      </c>
      <c r="D67" s="41">
        <v>14.9</v>
      </c>
      <c r="E67" s="41">
        <v>14.9</v>
      </c>
      <c r="F67" s="42">
        <v>14.9</v>
      </c>
      <c r="G67" s="62">
        <v>0</v>
      </c>
      <c r="H67" s="62">
        <v>0</v>
      </c>
      <c r="I67" s="63">
        <v>221719</v>
      </c>
      <c r="J67" s="64">
        <v>3092047.7</v>
      </c>
      <c r="K67" s="65">
        <v>2.0408163265306123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2.0408163265306123</v>
      </c>
      <c r="Y67" s="53">
        <f t="shared" si="2"/>
        <v>221719</v>
      </c>
      <c r="Z67" s="53">
        <f t="shared" si="3"/>
        <v>3092047.7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30620</v>
      </c>
      <c r="J68" s="64">
        <v>203101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30620</v>
      </c>
      <c r="Z68" s="53">
        <f t="shared" si="3"/>
        <v>203101</v>
      </c>
    </row>
    <row r="69" spans="1:26" x14ac:dyDescent="0.3">
      <c r="B69" s="60" t="s">
        <v>90</v>
      </c>
      <c r="C69" s="41">
        <v>2.0499999999999998</v>
      </c>
      <c r="D69" s="61">
        <v>2.1</v>
      </c>
      <c r="E69" s="61">
        <v>2.0099999999999998</v>
      </c>
      <c r="F69" s="42">
        <v>2.02</v>
      </c>
      <c r="G69" s="62">
        <v>-2.9999999999999805E-2</v>
      </c>
      <c r="H69" s="62">
        <v>-1.4634146341463321</v>
      </c>
      <c r="I69" s="63">
        <v>13959128</v>
      </c>
      <c r="J69" s="64">
        <v>28525008.550000001</v>
      </c>
      <c r="K69" s="65">
        <v>-0.17551020408163276</v>
      </c>
      <c r="L69" s="47"/>
      <c r="V69" s="7" t="str">
        <f t="shared" si="1"/>
        <v>LASACO</v>
      </c>
      <c r="W69" s="52">
        <f t="shared" si="12"/>
        <v>-1.4634146341463322E-2</v>
      </c>
      <c r="X69" s="52">
        <f t="shared" si="13"/>
        <v>-0.17551020408163276</v>
      </c>
      <c r="Y69" s="53">
        <f t="shared" si="2"/>
        <v>13959128</v>
      </c>
      <c r="Z69" s="53">
        <f t="shared" si="3"/>
        <v>28525008.550000001</v>
      </c>
    </row>
    <row r="70" spans="1:26" x14ac:dyDescent="0.3">
      <c r="B70" s="60" t="s">
        <v>91</v>
      </c>
      <c r="C70" s="41">
        <v>11.5</v>
      </c>
      <c r="D70" s="41">
        <v>10.5</v>
      </c>
      <c r="E70" s="41">
        <v>10.5</v>
      </c>
      <c r="F70" s="42">
        <v>10.5</v>
      </c>
      <c r="G70" s="62">
        <v>-1</v>
      </c>
      <c r="H70" s="62">
        <v>-8.695652173913043</v>
      </c>
      <c r="I70" s="63">
        <v>863677</v>
      </c>
      <c r="J70" s="64">
        <v>9082626.5</v>
      </c>
      <c r="K70" s="65">
        <v>0.60305343511450382</v>
      </c>
      <c r="L70" s="47"/>
      <c r="V70" s="7" t="str">
        <f t="shared" si="1"/>
        <v>LEARNAFRCA</v>
      </c>
      <c r="W70" s="52">
        <f t="shared" si="12"/>
        <v>-8.6956521739130432E-2</v>
      </c>
      <c r="X70" s="52">
        <f t="shared" si="13"/>
        <v>0.60305343511450382</v>
      </c>
      <c r="Y70" s="53">
        <f t="shared" si="2"/>
        <v>863677</v>
      </c>
      <c r="Z70" s="53">
        <f t="shared" si="3"/>
        <v>9082626.5</v>
      </c>
    </row>
    <row r="71" spans="1:26" x14ac:dyDescent="0.3">
      <c r="B71" s="60" t="s">
        <v>92</v>
      </c>
      <c r="C71" s="41">
        <v>6.1</v>
      </c>
      <c r="D71" s="41">
        <v>6.1</v>
      </c>
      <c r="E71" s="41">
        <v>6.1</v>
      </c>
      <c r="F71" s="42">
        <v>6.1</v>
      </c>
      <c r="G71" s="62">
        <v>0</v>
      </c>
      <c r="H71" s="62">
        <v>0</v>
      </c>
      <c r="I71" s="63">
        <v>545087</v>
      </c>
      <c r="J71" s="64">
        <v>3152897.25</v>
      </c>
      <c r="K71" s="65">
        <v>0.15311909262759915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0.15311909262759915</v>
      </c>
      <c r="Y71" s="53">
        <f t="shared" si="2"/>
        <v>545087</v>
      </c>
      <c r="Z71" s="53">
        <f t="shared" si="3"/>
        <v>3152897.25</v>
      </c>
    </row>
    <row r="72" spans="1:26" x14ac:dyDescent="0.3">
      <c r="B72" s="60" t="s">
        <v>93</v>
      </c>
      <c r="C72" s="41">
        <v>1.71</v>
      </c>
      <c r="D72" s="41">
        <v>1.88</v>
      </c>
      <c r="E72" s="41">
        <v>1.72</v>
      </c>
      <c r="F72" s="42">
        <v>1.85</v>
      </c>
      <c r="G72" s="62">
        <v>0.14000000000000012</v>
      </c>
      <c r="H72" s="62">
        <v>8.1871345029239837</v>
      </c>
      <c r="I72" s="63">
        <v>9754627</v>
      </c>
      <c r="J72" s="64">
        <v>17611293.600000001</v>
      </c>
      <c r="K72" s="65">
        <v>3.9325842696629199E-2</v>
      </c>
      <c r="L72" s="47"/>
      <c r="V72" s="7" t="str">
        <f t="shared" si="1"/>
        <v>LINKASSURE</v>
      </c>
      <c r="W72" s="52">
        <f t="shared" si="12"/>
        <v>8.1871345029239831E-2</v>
      </c>
      <c r="X72" s="52">
        <f t="shared" si="13"/>
        <v>3.9325842696629199E-2</v>
      </c>
      <c r="Y72" s="53">
        <f t="shared" si="2"/>
        <v>9754627</v>
      </c>
      <c r="Z72" s="53">
        <f t="shared" si="3"/>
        <v>17611293.600000001</v>
      </c>
    </row>
    <row r="73" spans="1:26" x14ac:dyDescent="0.3">
      <c r="B73" s="60" t="s">
        <v>94</v>
      </c>
      <c r="C73" s="41">
        <v>8.9</v>
      </c>
      <c r="D73" s="41">
        <v>8.9</v>
      </c>
      <c r="E73" s="41">
        <v>8.9</v>
      </c>
      <c r="F73" s="42">
        <v>8.9</v>
      </c>
      <c r="G73" s="62">
        <v>0</v>
      </c>
      <c r="H73" s="62">
        <v>0</v>
      </c>
      <c r="I73" s="63">
        <v>829963</v>
      </c>
      <c r="J73" s="64">
        <v>7373753.5</v>
      </c>
      <c r="K73" s="65">
        <v>0.47107438016528946</v>
      </c>
      <c r="L73" s="47"/>
      <c r="V73" s="7" t="str">
        <f t="shared" ref="V73:V136" si="16">IF(ISTEXT(B73),B73,"")</f>
        <v>LIVESTOCK</v>
      </c>
      <c r="W73" s="52">
        <f t="shared" si="12"/>
        <v>0</v>
      </c>
      <c r="X73" s="52">
        <f t="shared" si="13"/>
        <v>0.47107438016528946</v>
      </c>
      <c r="Y73" s="53">
        <f t="shared" ref="Y73:Y136" si="17">IF(ISTEXT(B73),I73,"")</f>
        <v>829963</v>
      </c>
      <c r="Z73" s="53">
        <f t="shared" ref="Z73:Z136" si="18">IF(ISTEXT(B73),J73,"")</f>
        <v>7373753.5</v>
      </c>
    </row>
    <row r="74" spans="1:26" x14ac:dyDescent="0.3">
      <c r="B74" s="60" t="s">
        <v>95</v>
      </c>
      <c r="C74" s="41">
        <v>3.96</v>
      </c>
      <c r="D74" s="61">
        <v>3.96</v>
      </c>
      <c r="E74" s="61">
        <v>3.95</v>
      </c>
      <c r="F74" s="42">
        <v>3.95</v>
      </c>
      <c r="G74" s="62">
        <v>-9.9999999999997868E-3</v>
      </c>
      <c r="H74" s="62">
        <v>-0.2525252525252471</v>
      </c>
      <c r="I74" s="63">
        <v>921585</v>
      </c>
      <c r="J74" s="64">
        <v>3670471.98</v>
      </c>
      <c r="K74" s="65">
        <v>0.14492753623188404</v>
      </c>
      <c r="L74" s="47"/>
      <c r="V74" s="7" t="str">
        <f t="shared" si="16"/>
        <v>LIVINGTRUST</v>
      </c>
      <c r="W74" s="52">
        <f t="shared" ref="W74:W137" si="19">IF(ISTEXT(B74),H74,"")/100</f>
        <v>-2.5252525252524708E-3</v>
      </c>
      <c r="X74" s="52">
        <f t="shared" ref="X74:X137" si="20">IF(ISTEXT(B74),K74,"")</f>
        <v>0.14492753623188404</v>
      </c>
      <c r="Y74" s="53">
        <f t="shared" si="17"/>
        <v>921585</v>
      </c>
      <c r="Z74" s="53">
        <f t="shared" si="18"/>
        <v>3670471.98</v>
      </c>
    </row>
    <row r="75" spans="1:26" x14ac:dyDescent="0.3">
      <c r="B75" s="60" t="s">
        <v>96</v>
      </c>
      <c r="C75" s="41">
        <v>13.5</v>
      </c>
      <c r="D75" s="61">
        <v>13.5</v>
      </c>
      <c r="E75" s="61">
        <v>13.5</v>
      </c>
      <c r="F75" s="42">
        <v>13.5</v>
      </c>
      <c r="G75" s="62">
        <v>0</v>
      </c>
      <c r="H75" s="62">
        <v>0</v>
      </c>
      <c r="I75" s="63">
        <v>385390</v>
      </c>
      <c r="J75" s="64">
        <v>5338687.25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0</v>
      </c>
      <c r="X75" s="52">
        <f t="shared" si="20"/>
        <v>-1.4598540145985384E-2</v>
      </c>
      <c r="Y75" s="53">
        <f t="shared" si="17"/>
        <v>385390</v>
      </c>
      <c r="Z75" s="53">
        <f t="shared" si="18"/>
        <v>5338687.25</v>
      </c>
    </row>
    <row r="76" spans="1:26" x14ac:dyDescent="0.3">
      <c r="B76" s="60" t="s">
        <v>97</v>
      </c>
      <c r="C76" s="41">
        <v>47</v>
      </c>
      <c r="D76" s="41">
        <v>47</v>
      </c>
      <c r="E76" s="41">
        <v>47</v>
      </c>
      <c r="F76" s="42">
        <v>47</v>
      </c>
      <c r="G76" s="62">
        <v>0</v>
      </c>
      <c r="H76" s="62">
        <v>0</v>
      </c>
      <c r="I76" s="63">
        <v>1069736</v>
      </c>
      <c r="J76" s="64">
        <v>47871911.950000003</v>
      </c>
      <c r="K76" s="65">
        <v>1.4736842105263159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1.4736842105263159</v>
      </c>
      <c r="Y76" s="53">
        <f t="shared" si="17"/>
        <v>1069736</v>
      </c>
      <c r="Z76" s="53">
        <f t="shared" si="18"/>
        <v>47871911.950000003</v>
      </c>
    </row>
    <row r="77" spans="1:26" x14ac:dyDescent="0.3">
      <c r="B77" s="60" t="s">
        <v>98</v>
      </c>
      <c r="C77" s="41">
        <v>4.3</v>
      </c>
      <c r="D77" s="61">
        <v>4.25</v>
      </c>
      <c r="E77" s="61">
        <v>4.12</v>
      </c>
      <c r="F77" s="42">
        <v>4.12</v>
      </c>
      <c r="G77" s="62">
        <v>-0.17999999999999972</v>
      </c>
      <c r="H77" s="62">
        <v>-4.1860465116279011</v>
      </c>
      <c r="I77" s="63">
        <v>6493401</v>
      </c>
      <c r="J77" s="64">
        <v>27237925.41</v>
      </c>
      <c r="K77" s="65">
        <v>0.32903225806451619</v>
      </c>
      <c r="L77" s="47"/>
      <c r="V77" s="7" t="str">
        <f t="shared" si="16"/>
        <v>MBENEFIT</v>
      </c>
      <c r="W77" s="52">
        <f t="shared" si="19"/>
        <v>-4.1860465116279014E-2</v>
      </c>
      <c r="X77" s="52">
        <f t="shared" si="20"/>
        <v>0.32903225806451619</v>
      </c>
      <c r="Y77" s="53">
        <f t="shared" si="17"/>
        <v>6493401</v>
      </c>
      <c r="Z77" s="53">
        <f t="shared" si="18"/>
        <v>27237925.41</v>
      </c>
    </row>
    <row r="78" spans="1:26" x14ac:dyDescent="0.3">
      <c r="B78" s="60" t="s">
        <v>99</v>
      </c>
      <c r="C78" s="41">
        <v>7.75</v>
      </c>
      <c r="D78" s="41">
        <v>8.1999999999999993</v>
      </c>
      <c r="E78" s="41">
        <v>7</v>
      </c>
      <c r="F78" s="42">
        <v>8.1999999999999993</v>
      </c>
      <c r="G78" s="62">
        <v>0.44999999999999929</v>
      </c>
      <c r="H78" s="62">
        <v>5.8064516129032162</v>
      </c>
      <c r="I78" s="63">
        <v>3062078</v>
      </c>
      <c r="J78" s="64">
        <v>22713528.25</v>
      </c>
      <c r="K78" s="65">
        <v>1.5076452599388377</v>
      </c>
      <c r="L78" s="47"/>
      <c r="V78" s="7" t="str">
        <f t="shared" si="16"/>
        <v>MCNICHOLS</v>
      </c>
      <c r="W78" s="52">
        <f t="shared" si="19"/>
        <v>5.8064516129032163E-2</v>
      </c>
      <c r="X78" s="52">
        <f t="shared" si="20"/>
        <v>1.5076452599388377</v>
      </c>
      <c r="Y78" s="53">
        <f t="shared" si="17"/>
        <v>3062078</v>
      </c>
      <c r="Z78" s="53">
        <f t="shared" si="18"/>
        <v>22713528.25</v>
      </c>
    </row>
    <row r="79" spans="1:26" x14ac:dyDescent="0.3">
      <c r="B79" s="60" t="s">
        <v>100</v>
      </c>
      <c r="C79" s="41">
        <v>94.9</v>
      </c>
      <c r="D79" s="41">
        <v>94.9</v>
      </c>
      <c r="E79" s="41">
        <v>94.9</v>
      </c>
      <c r="F79" s="42">
        <v>94.9</v>
      </c>
      <c r="G79" s="62">
        <v>0</v>
      </c>
      <c r="H79" s="62">
        <v>0</v>
      </c>
      <c r="I79" s="63">
        <v>48388</v>
      </c>
      <c r="J79" s="64">
        <v>4134754.6</v>
      </c>
      <c r="K79" s="65">
        <v>0.45552147239263796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0.45552147239263796</v>
      </c>
      <c r="Y79" s="53">
        <f t="shared" si="17"/>
        <v>48388</v>
      </c>
      <c r="Z79" s="53">
        <f t="shared" si="18"/>
        <v>4134754.6</v>
      </c>
    </row>
    <row r="80" spans="1:26" x14ac:dyDescent="0.3">
      <c r="A80" t="s">
        <v>45</v>
      </c>
      <c r="B80" s="60" t="s">
        <v>101</v>
      </c>
      <c r="C80" s="41">
        <v>20.6</v>
      </c>
      <c r="D80" s="41">
        <v>20.6</v>
      </c>
      <c r="E80" s="41">
        <v>20.6</v>
      </c>
      <c r="F80" s="42">
        <v>20.6</v>
      </c>
      <c r="G80" s="62">
        <v>0</v>
      </c>
      <c r="H80" s="62">
        <v>0</v>
      </c>
      <c r="I80" s="63">
        <v>74549</v>
      </c>
      <c r="J80" s="64">
        <v>1393455.65</v>
      </c>
      <c r="K80" s="65">
        <v>0.59073359073359089</v>
      </c>
      <c r="L80" s="47"/>
      <c r="V80" s="7" t="str">
        <f t="shared" si="16"/>
        <v>MEYER</v>
      </c>
      <c r="W80" s="52">
        <f t="shared" si="19"/>
        <v>0</v>
      </c>
      <c r="X80" s="52">
        <f t="shared" si="20"/>
        <v>0.59073359073359089</v>
      </c>
      <c r="Y80" s="53">
        <f t="shared" si="17"/>
        <v>74549</v>
      </c>
      <c r="Z80" s="53">
        <f t="shared" si="18"/>
        <v>1393455.65</v>
      </c>
    </row>
    <row r="81" spans="2:26" x14ac:dyDescent="0.3">
      <c r="B81" s="60" t="s">
        <v>102</v>
      </c>
      <c r="C81" s="41">
        <v>10.6</v>
      </c>
      <c r="D81" s="41">
        <v>10.6</v>
      </c>
      <c r="E81" s="41">
        <v>10.6</v>
      </c>
      <c r="F81" s="42">
        <v>10.6</v>
      </c>
      <c r="G81" s="62">
        <v>0</v>
      </c>
      <c r="H81" s="62">
        <v>0</v>
      </c>
      <c r="I81" s="63">
        <v>66460</v>
      </c>
      <c r="J81" s="64">
        <v>675739.5</v>
      </c>
      <c r="K81" s="65">
        <v>1.058252427184466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1.058252427184466</v>
      </c>
      <c r="Y81" s="53">
        <f t="shared" si="17"/>
        <v>66460</v>
      </c>
      <c r="Z81" s="53">
        <f t="shared" si="18"/>
        <v>675739.5</v>
      </c>
    </row>
    <row r="82" spans="2:26" x14ac:dyDescent="0.3">
      <c r="B82" s="60" t="s">
        <v>103</v>
      </c>
      <c r="C82" s="41">
        <v>775</v>
      </c>
      <c r="D82" s="61">
        <v>802</v>
      </c>
      <c r="E82" s="61">
        <v>790</v>
      </c>
      <c r="F82" s="42">
        <v>790</v>
      </c>
      <c r="G82" s="62">
        <v>15</v>
      </c>
      <c r="H82" s="62">
        <v>1.935483870967742</v>
      </c>
      <c r="I82" s="63">
        <v>5793161</v>
      </c>
      <c r="J82" s="64">
        <v>4638889631.9000044</v>
      </c>
      <c r="K82" s="65">
        <v>0.54598825831702547</v>
      </c>
      <c r="L82" s="47"/>
      <c r="V82" s="7" t="str">
        <f t="shared" si="16"/>
        <v>MTNN</v>
      </c>
      <c r="W82" s="52">
        <f t="shared" si="19"/>
        <v>1.935483870967742E-2</v>
      </c>
      <c r="X82" s="52">
        <f t="shared" si="20"/>
        <v>0.54598825831702547</v>
      </c>
      <c r="Y82" s="53">
        <f t="shared" si="17"/>
        <v>5793161</v>
      </c>
      <c r="Z82" s="53">
        <f t="shared" si="18"/>
        <v>4638889631.9000044</v>
      </c>
    </row>
    <row r="83" spans="2:26" x14ac:dyDescent="0.3">
      <c r="B83" s="60" t="s">
        <v>104</v>
      </c>
      <c r="C83" s="41">
        <v>25.5</v>
      </c>
      <c r="D83" s="41">
        <v>25.5</v>
      </c>
      <c r="E83" s="41">
        <v>25.5</v>
      </c>
      <c r="F83" s="42">
        <v>25.5</v>
      </c>
      <c r="G83" s="62">
        <v>0</v>
      </c>
      <c r="H83" s="62">
        <v>0</v>
      </c>
      <c r="I83" s="63">
        <v>56557</v>
      </c>
      <c r="J83" s="64">
        <v>1300094.2</v>
      </c>
      <c r="K83" s="65">
        <v>0.9101123595505618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0.9101123595505618</v>
      </c>
      <c r="Y83" s="53">
        <f t="shared" si="17"/>
        <v>56557</v>
      </c>
      <c r="Z83" s="53">
        <f t="shared" si="18"/>
        <v>1300094.2</v>
      </c>
    </row>
    <row r="84" spans="2:26" x14ac:dyDescent="0.3">
      <c r="B84" s="60" t="s">
        <v>105</v>
      </c>
      <c r="C84" s="41">
        <v>189.5</v>
      </c>
      <c r="D84" s="41">
        <v>189.5</v>
      </c>
      <c r="E84" s="41">
        <v>189.5</v>
      </c>
      <c r="F84" s="42">
        <v>189.5</v>
      </c>
      <c r="G84" s="62">
        <v>0</v>
      </c>
      <c r="H84" s="62">
        <v>0</v>
      </c>
      <c r="I84" s="63">
        <v>525295</v>
      </c>
      <c r="J84" s="64">
        <v>90100050.200000003</v>
      </c>
      <c r="K84" s="65">
        <v>0.75462962962962954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0.75462962962962954</v>
      </c>
      <c r="Y84" s="53">
        <f t="shared" si="17"/>
        <v>525295</v>
      </c>
      <c r="Z84" s="53">
        <f t="shared" si="18"/>
        <v>90100050.200000003</v>
      </c>
    </row>
    <row r="85" spans="2:26" x14ac:dyDescent="0.3">
      <c r="B85" s="60" t="s">
        <v>106</v>
      </c>
      <c r="C85" s="41">
        <v>219.5</v>
      </c>
      <c r="D85" s="41">
        <v>219.5</v>
      </c>
      <c r="E85" s="41">
        <v>219.5</v>
      </c>
      <c r="F85" s="42">
        <v>219.5</v>
      </c>
      <c r="G85" s="62">
        <v>0</v>
      </c>
      <c r="H85" s="62">
        <v>0</v>
      </c>
      <c r="I85" s="63">
        <v>2820776</v>
      </c>
      <c r="J85" s="64">
        <v>557813001.29999995</v>
      </c>
      <c r="K85" s="65">
        <v>1.0418604651162791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1.0418604651162791</v>
      </c>
      <c r="Y85" s="53">
        <f t="shared" si="17"/>
        <v>2820776</v>
      </c>
      <c r="Z85" s="53">
        <f t="shared" si="18"/>
        <v>557813001.29999995</v>
      </c>
    </row>
    <row r="86" spans="2:26" x14ac:dyDescent="0.3">
      <c r="B86" s="60" t="s">
        <v>107</v>
      </c>
      <c r="C86" s="41">
        <v>80</v>
      </c>
      <c r="D86" s="61">
        <v>81</v>
      </c>
      <c r="E86" s="61">
        <v>80</v>
      </c>
      <c r="F86" s="42">
        <v>81</v>
      </c>
      <c r="G86" s="62">
        <v>1</v>
      </c>
      <c r="H86" s="62">
        <v>1.25</v>
      </c>
      <c r="I86" s="63">
        <v>1451952</v>
      </c>
      <c r="J86" s="64">
        <v>117158718.3</v>
      </c>
      <c r="K86" s="65">
        <v>7.5697211155378419E-2</v>
      </c>
      <c r="L86" s="47"/>
      <c r="V86" s="7" t="str">
        <f t="shared" si="16"/>
        <v>NB</v>
      </c>
      <c r="W86" s="52">
        <f t="shared" si="19"/>
        <v>1.2500000000000001E-2</v>
      </c>
      <c r="X86" s="52">
        <f t="shared" si="20"/>
        <v>7.5697211155378419E-2</v>
      </c>
      <c r="Y86" s="53">
        <f t="shared" si="17"/>
        <v>1451952</v>
      </c>
      <c r="Z86" s="53">
        <f t="shared" si="18"/>
        <v>117158718.3</v>
      </c>
    </row>
    <row r="87" spans="2:26" x14ac:dyDescent="0.3">
      <c r="B87" s="60" t="s">
        <v>108</v>
      </c>
      <c r="C87" s="41">
        <v>161.19999999999999</v>
      </c>
      <c r="D87" s="41">
        <v>161.19999999999999</v>
      </c>
      <c r="E87" s="41">
        <v>161.19999999999999</v>
      </c>
      <c r="F87" s="42">
        <v>161.19999999999999</v>
      </c>
      <c r="G87" s="62">
        <v>0</v>
      </c>
      <c r="H87" s="62">
        <v>0</v>
      </c>
      <c r="I87" s="63">
        <v>44469</v>
      </c>
      <c r="J87" s="64">
        <v>6610507.7999999998</v>
      </c>
      <c r="K87" s="65">
        <v>1.2173314993122419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1.2173314993122419</v>
      </c>
      <c r="Y87" s="53">
        <f t="shared" si="17"/>
        <v>44469</v>
      </c>
      <c r="Z87" s="53">
        <f t="shared" si="18"/>
        <v>6610507.7999999998</v>
      </c>
    </row>
    <row r="88" spans="2:26" x14ac:dyDescent="0.3">
      <c r="B88" s="60" t="s">
        <v>109</v>
      </c>
      <c r="C88" s="41">
        <v>10.6</v>
      </c>
      <c r="D88" s="41">
        <v>10.1</v>
      </c>
      <c r="E88" s="41">
        <v>10.050000000000001</v>
      </c>
      <c r="F88" s="42">
        <v>10.1</v>
      </c>
      <c r="G88" s="62">
        <v>-0.5</v>
      </c>
      <c r="H88" s="62">
        <v>-4.716981132075472</v>
      </c>
      <c r="I88" s="63">
        <v>2241933</v>
      </c>
      <c r="J88" s="64">
        <v>23007685.949999999</v>
      </c>
      <c r="K88" s="65">
        <v>0.74137931034482762</v>
      </c>
      <c r="L88" s="47"/>
      <c r="V88" s="7" t="str">
        <f t="shared" si="16"/>
        <v>NEIMETH</v>
      </c>
      <c r="W88" s="52">
        <f t="shared" si="19"/>
        <v>-4.716981132075472E-2</v>
      </c>
      <c r="X88" s="52">
        <f t="shared" si="20"/>
        <v>0.74137931034482762</v>
      </c>
      <c r="Y88" s="53">
        <f t="shared" si="17"/>
        <v>2241933</v>
      </c>
      <c r="Z88" s="53">
        <f t="shared" si="18"/>
        <v>23007685.949999999</v>
      </c>
    </row>
    <row r="89" spans="2:26" x14ac:dyDescent="0.3">
      <c r="B89" s="60" t="s">
        <v>110</v>
      </c>
      <c r="C89" s="41">
        <v>30</v>
      </c>
      <c r="D89" s="41">
        <v>30</v>
      </c>
      <c r="E89" s="41">
        <v>29.9</v>
      </c>
      <c r="F89" s="42">
        <v>29.9</v>
      </c>
      <c r="G89" s="62">
        <v>-0.10000000000000142</v>
      </c>
      <c r="H89" s="62">
        <v>-0.33333333333333809</v>
      </c>
      <c r="I89" s="63">
        <v>1454762</v>
      </c>
      <c r="J89" s="64">
        <v>44230599.149999999</v>
      </c>
      <c r="K89" s="65">
        <v>0.11567164179104461</v>
      </c>
      <c r="L89" s="47"/>
      <c r="V89" s="7" t="str">
        <f t="shared" si="16"/>
        <v>NEM</v>
      </c>
      <c r="W89" s="52">
        <f t="shared" si="19"/>
        <v>-3.3333333333333808E-3</v>
      </c>
      <c r="X89" s="52">
        <f t="shared" si="20"/>
        <v>0.11567164179104461</v>
      </c>
      <c r="Y89" s="53">
        <f t="shared" si="17"/>
        <v>1454762</v>
      </c>
      <c r="Z89" s="53">
        <f t="shared" si="18"/>
        <v>44230599.149999999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29161</v>
      </c>
      <c r="J90" s="64">
        <v>84665831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29161</v>
      </c>
      <c r="Z90" s="53">
        <f t="shared" si="18"/>
        <v>84665831</v>
      </c>
    </row>
    <row r="91" spans="2:26" x14ac:dyDescent="0.3">
      <c r="B91" s="60" t="s">
        <v>112</v>
      </c>
      <c r="C91" s="41">
        <v>137.1</v>
      </c>
      <c r="D91" s="61">
        <v>137.1</v>
      </c>
      <c r="E91" s="61">
        <v>137.1</v>
      </c>
      <c r="F91" s="42">
        <v>137.1</v>
      </c>
      <c r="G91" s="62">
        <v>0</v>
      </c>
      <c r="H91" s="62">
        <v>0</v>
      </c>
      <c r="I91" s="63">
        <v>1428556</v>
      </c>
      <c r="J91" s="64">
        <v>196778987.44999999</v>
      </c>
      <c r="K91" s="65">
        <v>0.95857142857142841</v>
      </c>
      <c r="L91" s="47"/>
      <c r="V91" s="7" t="str">
        <f t="shared" si="16"/>
        <v>NGXGROUP</v>
      </c>
      <c r="W91" s="52">
        <f t="shared" si="19"/>
        <v>0</v>
      </c>
      <c r="X91" s="52">
        <f t="shared" si="20"/>
        <v>0.95857142857142841</v>
      </c>
      <c r="Y91" s="53">
        <f t="shared" si="17"/>
        <v>1428556</v>
      </c>
      <c r="Z91" s="53">
        <f t="shared" si="18"/>
        <v>196778987.44999999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49681</v>
      </c>
      <c r="J92" s="64">
        <v>7049733.9000000004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49681</v>
      </c>
      <c r="Z92" s="53">
        <f t="shared" si="18"/>
        <v>7049733.9000000004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6627</v>
      </c>
      <c r="J93" s="64">
        <v>473830.5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6627</v>
      </c>
      <c r="Z93" s="53">
        <f t="shared" si="18"/>
        <v>473830.5</v>
      </c>
    </row>
    <row r="94" spans="2:26" x14ac:dyDescent="0.3">
      <c r="B94" s="60" t="s">
        <v>115</v>
      </c>
      <c r="C94" s="41">
        <v>5.45</v>
      </c>
      <c r="D94" s="41">
        <v>5.45</v>
      </c>
      <c r="E94" s="41">
        <v>5.0999999999999996</v>
      </c>
      <c r="F94" s="42">
        <v>5.0999999999999996</v>
      </c>
      <c r="G94" s="62">
        <v>-0.35000000000000053</v>
      </c>
      <c r="H94" s="62">
        <v>-6.4220183486238636</v>
      </c>
      <c r="I94" s="63">
        <v>1965241</v>
      </c>
      <c r="J94" s="64">
        <v>10513527.4</v>
      </c>
      <c r="K94" s="65">
        <v>0.3746630727762803</v>
      </c>
      <c r="L94" s="47"/>
      <c r="V94" s="7" t="str">
        <f t="shared" si="16"/>
        <v>NPFMCRFBK</v>
      </c>
      <c r="W94" s="52">
        <f t="shared" si="19"/>
        <v>-6.4220183486238633E-2</v>
      </c>
      <c r="X94" s="52">
        <f t="shared" si="20"/>
        <v>0.3746630727762803</v>
      </c>
      <c r="Y94" s="53">
        <f t="shared" si="17"/>
        <v>1965241</v>
      </c>
      <c r="Z94" s="53">
        <f t="shared" si="18"/>
        <v>10513527.4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35213</v>
      </c>
      <c r="J95" s="64">
        <v>3477028.3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35213</v>
      </c>
      <c r="Z95" s="53">
        <f t="shared" si="18"/>
        <v>3477028.3</v>
      </c>
    </row>
    <row r="96" spans="2:26" x14ac:dyDescent="0.3">
      <c r="B96" s="60" t="s">
        <v>117</v>
      </c>
      <c r="C96" s="41">
        <v>0.88</v>
      </c>
      <c r="D96" s="41">
        <v>0.89</v>
      </c>
      <c r="E96" s="41">
        <v>0.85</v>
      </c>
      <c r="F96" s="42">
        <v>0.88</v>
      </c>
      <c r="G96" s="62">
        <v>0</v>
      </c>
      <c r="H96" s="62">
        <v>0</v>
      </c>
      <c r="I96" s="63">
        <v>11803987</v>
      </c>
      <c r="J96" s="64">
        <v>10245826.68</v>
      </c>
      <c r="K96" s="65">
        <v>0.15789473684210531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0.15789473684210531</v>
      </c>
      <c r="Y96" s="53">
        <f t="shared" si="17"/>
        <v>11803987</v>
      </c>
      <c r="Z96" s="53">
        <f t="shared" si="18"/>
        <v>10245826.68</v>
      </c>
    </row>
    <row r="97" spans="2:26" x14ac:dyDescent="0.3">
      <c r="B97" s="60" t="s">
        <v>118</v>
      </c>
      <c r="C97" s="41">
        <v>48</v>
      </c>
      <c r="D97" s="41">
        <v>51.8</v>
      </c>
      <c r="E97" s="41">
        <v>48.5</v>
      </c>
      <c r="F97" s="42">
        <v>51.8</v>
      </c>
      <c r="G97" s="62">
        <v>3.7999999999999972</v>
      </c>
      <c r="H97" s="62">
        <v>7.9166666666666607</v>
      </c>
      <c r="I97" s="63">
        <v>3022041</v>
      </c>
      <c r="J97" s="64">
        <v>150018930.25</v>
      </c>
      <c r="K97" s="65">
        <v>0.28855721393034806</v>
      </c>
      <c r="L97" s="47"/>
      <c r="V97" s="7" t="str">
        <f t="shared" si="16"/>
        <v>OANDO</v>
      </c>
      <c r="W97" s="52">
        <f t="shared" si="19"/>
        <v>7.9166666666666607E-2</v>
      </c>
      <c r="X97" s="52">
        <f t="shared" si="20"/>
        <v>0.28855721393034806</v>
      </c>
      <c r="Y97" s="53">
        <f t="shared" si="17"/>
        <v>3022041</v>
      </c>
      <c r="Z97" s="53">
        <f t="shared" si="18"/>
        <v>150018930.25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293526</v>
      </c>
      <c r="J98" s="64">
        <v>465867223.19999999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293526</v>
      </c>
      <c r="Z98" s="53">
        <f t="shared" si="18"/>
        <v>465867223.19999999</v>
      </c>
    </row>
    <row r="99" spans="2:26" x14ac:dyDescent="0.3">
      <c r="B99" s="60" t="s">
        <v>120</v>
      </c>
      <c r="C99" s="41">
        <v>2.08</v>
      </c>
      <c r="D99" s="61">
        <v>2.2599999999999998</v>
      </c>
      <c r="E99" s="61">
        <v>2.08</v>
      </c>
      <c r="F99" s="42">
        <v>2.15</v>
      </c>
      <c r="G99" s="62">
        <v>6.999999999999984E-2</v>
      </c>
      <c r="H99" s="62">
        <v>3.3653846153846074</v>
      </c>
      <c r="I99" s="63">
        <v>6845171</v>
      </c>
      <c r="J99" s="64">
        <v>14668613.119999999</v>
      </c>
      <c r="K99" s="65">
        <v>0.90265486725663724</v>
      </c>
      <c r="L99" s="47"/>
      <c r="V99" s="7" t="str">
        <f t="shared" si="16"/>
        <v>OMATEK</v>
      </c>
      <c r="W99" s="52">
        <f t="shared" si="19"/>
        <v>3.3653846153846076E-2</v>
      </c>
      <c r="X99" s="52">
        <f t="shared" si="20"/>
        <v>0.90265486725663724</v>
      </c>
      <c r="Y99" s="53">
        <f t="shared" si="17"/>
        <v>6845171</v>
      </c>
      <c r="Z99" s="53">
        <f t="shared" si="18"/>
        <v>14668613.119999999</v>
      </c>
    </row>
    <row r="100" spans="2:26" x14ac:dyDescent="0.3">
      <c r="B100" s="60" t="s">
        <v>121</v>
      </c>
      <c r="C100" s="41">
        <v>33.75</v>
      </c>
      <c r="D100" s="41">
        <v>33.75</v>
      </c>
      <c r="E100" s="41">
        <v>33.75</v>
      </c>
      <c r="F100" s="42">
        <v>33.75</v>
      </c>
      <c r="G100" s="62">
        <v>0</v>
      </c>
      <c r="H100" s="62">
        <v>0</v>
      </c>
      <c r="I100" s="63">
        <v>61037441</v>
      </c>
      <c r="J100" s="64">
        <v>135263148.09999999</v>
      </c>
      <c r="K100" s="65">
        <v>2.375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2.375</v>
      </c>
      <c r="Y100" s="53">
        <f t="shared" si="17"/>
        <v>61037441</v>
      </c>
      <c r="Z100" s="53">
        <f t="shared" si="18"/>
        <v>135263148.09999999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844365</v>
      </c>
      <c r="J101" s="64">
        <v>1754778981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844365</v>
      </c>
      <c r="Z101" s="53">
        <f t="shared" si="18"/>
        <v>1754778981</v>
      </c>
    </row>
    <row r="102" spans="2:26" x14ac:dyDescent="0.3">
      <c r="B102" s="60" t="s">
        <v>123</v>
      </c>
      <c r="C102" s="41">
        <v>1.48</v>
      </c>
      <c r="D102" s="41">
        <v>1.5</v>
      </c>
      <c r="E102" s="41">
        <v>1.41</v>
      </c>
      <c r="F102" s="42">
        <v>1.5</v>
      </c>
      <c r="G102" s="62">
        <v>2.0000000000000018E-2</v>
      </c>
      <c r="H102" s="62">
        <v>1.3513513513513526</v>
      </c>
      <c r="I102" s="63">
        <v>835347</v>
      </c>
      <c r="J102" s="64">
        <v>1239529.8600000001</v>
      </c>
      <c r="K102" s="65">
        <v>-5.0632911392405111E-2</v>
      </c>
      <c r="L102" s="47"/>
      <c r="V102" s="7" t="str">
        <f t="shared" si="16"/>
        <v>PRESTIGE</v>
      </c>
      <c r="W102" s="52">
        <f t="shared" si="19"/>
        <v>1.3513513513513526E-2</v>
      </c>
      <c r="X102" s="52">
        <f t="shared" si="20"/>
        <v>-5.0632911392405111E-2</v>
      </c>
      <c r="Y102" s="53">
        <f t="shared" si="17"/>
        <v>835347</v>
      </c>
      <c r="Z102" s="53">
        <f t="shared" si="18"/>
        <v>1239529.8600000001</v>
      </c>
    </row>
    <row r="103" spans="2:26" x14ac:dyDescent="0.3">
      <c r="B103" s="60" t="s">
        <v>124</v>
      </c>
      <c r="C103" s="41">
        <v>94.95</v>
      </c>
      <c r="D103" s="41">
        <v>94.95</v>
      </c>
      <c r="E103" s="41">
        <v>94.95</v>
      </c>
      <c r="F103" s="42">
        <v>94.95</v>
      </c>
      <c r="G103" s="62">
        <v>0</v>
      </c>
      <c r="H103" s="62">
        <v>0</v>
      </c>
      <c r="I103" s="63">
        <v>911059</v>
      </c>
      <c r="J103" s="64">
        <v>83262704.650000006</v>
      </c>
      <c r="K103" s="65">
        <v>1.1409244644870351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1.1409244644870351</v>
      </c>
      <c r="Y103" s="53">
        <f t="shared" si="17"/>
        <v>911059</v>
      </c>
      <c r="Z103" s="53">
        <f t="shared" si="18"/>
        <v>83262704.650000006</v>
      </c>
    </row>
    <row r="104" spans="2:26" x14ac:dyDescent="0.3">
      <c r="B104" s="60" t="s">
        <v>125</v>
      </c>
      <c r="C104" s="41">
        <v>30.65</v>
      </c>
      <c r="D104" s="41">
        <v>30.65</v>
      </c>
      <c r="E104" s="41">
        <v>30.65</v>
      </c>
      <c r="F104" s="42">
        <v>30.65</v>
      </c>
      <c r="G104" s="62">
        <v>0</v>
      </c>
      <c r="H104" s="62">
        <v>0</v>
      </c>
      <c r="I104" s="63">
        <v>61986</v>
      </c>
      <c r="J104" s="64">
        <v>1710938.6</v>
      </c>
      <c r="K104" s="65">
        <v>2.5229885057471266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2.5229885057471266</v>
      </c>
      <c r="Y104" s="53">
        <f t="shared" si="17"/>
        <v>61986</v>
      </c>
      <c r="Z104" s="53">
        <f t="shared" si="18"/>
        <v>1710938.6</v>
      </c>
    </row>
    <row r="105" spans="2:26" x14ac:dyDescent="0.3">
      <c r="B105" s="60" t="s">
        <v>126</v>
      </c>
      <c r="C105" s="41">
        <v>1.01</v>
      </c>
      <c r="D105" s="41">
        <v>1.0900000000000001</v>
      </c>
      <c r="E105" s="41">
        <v>1</v>
      </c>
      <c r="F105" s="42">
        <v>1</v>
      </c>
      <c r="G105" s="62">
        <v>-1.0000000000000009E-2</v>
      </c>
      <c r="H105" s="62">
        <v>-0.99009900990099098</v>
      </c>
      <c r="I105" s="63">
        <v>11918162</v>
      </c>
      <c r="J105" s="64">
        <v>12046158.59</v>
      </c>
      <c r="K105" s="65">
        <v>-7.4074074074074181E-2</v>
      </c>
      <c r="L105" s="47"/>
      <c r="V105" s="7" t="str">
        <f t="shared" si="16"/>
        <v>REGALINS</v>
      </c>
      <c r="W105" s="52">
        <f t="shared" si="19"/>
        <v>-9.9009900990099098E-3</v>
      </c>
      <c r="X105" s="52">
        <f t="shared" si="20"/>
        <v>-7.4074074074074181E-2</v>
      </c>
      <c r="Y105" s="53">
        <f t="shared" si="17"/>
        <v>11918162</v>
      </c>
      <c r="Z105" s="53">
        <f t="shared" si="18"/>
        <v>12046158.59</v>
      </c>
    </row>
    <row r="106" spans="2:26" x14ac:dyDescent="0.3">
      <c r="B106" s="60" t="s">
        <v>127</v>
      </c>
      <c r="C106" s="41">
        <v>1.55</v>
      </c>
      <c r="D106" s="41">
        <v>1.59</v>
      </c>
      <c r="E106" s="41">
        <v>1.52</v>
      </c>
      <c r="F106" s="42">
        <v>1.52</v>
      </c>
      <c r="G106" s="62">
        <v>-3.0000000000000027E-2</v>
      </c>
      <c r="H106" s="62">
        <v>-1.9354838709677438</v>
      </c>
      <c r="I106" s="63">
        <v>3390017</v>
      </c>
      <c r="J106" s="64">
        <v>5274513.18</v>
      </c>
      <c r="K106" s="65">
        <v>-0.18279569892473124</v>
      </c>
      <c r="L106" s="47"/>
      <c r="V106" s="7" t="str">
        <f t="shared" si="16"/>
        <v>ROYALEX</v>
      </c>
      <c r="W106" s="52">
        <f t="shared" si="19"/>
        <v>-1.9354838709677438E-2</v>
      </c>
      <c r="X106" s="52">
        <f t="shared" si="20"/>
        <v>-0.18279569892473124</v>
      </c>
      <c r="Y106" s="53">
        <f t="shared" si="17"/>
        <v>3390017</v>
      </c>
      <c r="Z106" s="53">
        <f t="shared" si="18"/>
        <v>5274513.18</v>
      </c>
    </row>
    <row r="107" spans="2:26" x14ac:dyDescent="0.3">
      <c r="B107" s="60" t="s">
        <v>128</v>
      </c>
      <c r="C107" s="41">
        <v>14.85</v>
      </c>
      <c r="D107" s="41">
        <v>13.45</v>
      </c>
      <c r="E107" s="41">
        <v>13.4</v>
      </c>
      <c r="F107" s="42">
        <v>13.45</v>
      </c>
      <c r="G107" s="62">
        <v>-1.4000000000000004</v>
      </c>
      <c r="H107" s="62">
        <v>-9.4276094276094309</v>
      </c>
      <c r="I107" s="63">
        <v>1746752</v>
      </c>
      <c r="J107" s="64">
        <v>23520987.550000001</v>
      </c>
      <c r="K107" s="65">
        <v>2.8428571428571425</v>
      </c>
      <c r="L107" s="47"/>
      <c r="V107" s="7" t="str">
        <f t="shared" si="16"/>
        <v>RTBRISCOE</v>
      </c>
      <c r="W107" s="52">
        <f t="shared" si="19"/>
        <v>-9.4276094276094305E-2</v>
      </c>
      <c r="X107" s="52">
        <f t="shared" si="20"/>
        <v>2.8428571428571425</v>
      </c>
      <c r="Y107" s="53">
        <f t="shared" si="17"/>
        <v>1746752</v>
      </c>
      <c r="Z107" s="53">
        <f t="shared" si="18"/>
        <v>23520987.550000001</v>
      </c>
    </row>
    <row r="108" spans="2:26" x14ac:dyDescent="0.3">
      <c r="B108" s="60" t="s">
        <v>129</v>
      </c>
      <c r="C108" s="41">
        <v>33.049999999999997</v>
      </c>
      <c r="D108" s="61">
        <v>33.049999999999997</v>
      </c>
      <c r="E108" s="61">
        <v>33.049999999999997</v>
      </c>
      <c r="F108" s="42">
        <v>33.049999999999997</v>
      </c>
      <c r="G108" s="62">
        <v>0</v>
      </c>
      <c r="H108" s="62">
        <v>0</v>
      </c>
      <c r="I108" s="63">
        <v>89766</v>
      </c>
      <c r="J108" s="64">
        <v>2670538.5</v>
      </c>
      <c r="K108" s="65">
        <v>3.654929577464789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3.654929577464789</v>
      </c>
      <c r="Y108" s="53">
        <f t="shared" si="17"/>
        <v>89766</v>
      </c>
      <c r="Z108" s="53">
        <f t="shared" si="18"/>
        <v>2670538.5</v>
      </c>
    </row>
    <row r="109" spans="2:26" x14ac:dyDescent="0.3">
      <c r="B109" s="60" t="s">
        <v>130</v>
      </c>
      <c r="C109" s="41">
        <v>11363.9</v>
      </c>
      <c r="D109" s="41">
        <v>11363.9</v>
      </c>
      <c r="E109" s="41">
        <v>11363.9</v>
      </c>
      <c r="F109" s="42">
        <v>11363.9</v>
      </c>
      <c r="G109" s="62">
        <v>0</v>
      </c>
      <c r="H109" s="62">
        <v>0</v>
      </c>
      <c r="I109" s="63">
        <v>16361</v>
      </c>
      <c r="J109" s="64">
        <v>178497336.69999999</v>
      </c>
      <c r="K109" s="65">
        <v>0.95625753141676695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0.95625753141676695</v>
      </c>
      <c r="Y109" s="53">
        <f t="shared" si="17"/>
        <v>16361</v>
      </c>
      <c r="Z109" s="53">
        <f t="shared" si="18"/>
        <v>178497336.69999999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8367</v>
      </c>
      <c r="J110" s="64">
        <v>3760933.3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8367</v>
      </c>
      <c r="Z110" s="53">
        <f t="shared" si="18"/>
        <v>3760933.3</v>
      </c>
    </row>
    <row r="111" spans="2:26" x14ac:dyDescent="0.3">
      <c r="B111" s="60" t="s">
        <v>132</v>
      </c>
      <c r="C111" s="41">
        <v>155.75</v>
      </c>
      <c r="D111" s="61">
        <v>155.75</v>
      </c>
      <c r="E111" s="61">
        <v>155.75</v>
      </c>
      <c r="F111" s="42">
        <v>155.75</v>
      </c>
      <c r="G111" s="62">
        <v>0</v>
      </c>
      <c r="H111" s="62">
        <v>0</v>
      </c>
      <c r="I111" s="63">
        <v>4001</v>
      </c>
      <c r="J111" s="64">
        <v>560940.19999999995</v>
      </c>
      <c r="K111" s="65">
        <v>0.76088185415488963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0.76088185415488963</v>
      </c>
      <c r="Y111" s="53">
        <f t="shared" si="17"/>
        <v>4001</v>
      </c>
      <c r="Z111" s="53">
        <f t="shared" si="18"/>
        <v>560940.19999999995</v>
      </c>
    </row>
    <row r="112" spans="2:26" x14ac:dyDescent="0.3">
      <c r="B112" s="60" t="s">
        <v>133</v>
      </c>
      <c r="C112" s="41">
        <v>2.5</v>
      </c>
      <c r="D112" s="61">
        <v>2.66</v>
      </c>
      <c r="E112" s="61">
        <v>2.5</v>
      </c>
      <c r="F112" s="42">
        <v>2.66</v>
      </c>
      <c r="G112" s="62">
        <v>0.16000000000000014</v>
      </c>
      <c r="H112" s="62">
        <v>6.4000000000000057</v>
      </c>
      <c r="I112" s="63">
        <v>7431235</v>
      </c>
      <c r="J112" s="64">
        <v>19242863.289999999</v>
      </c>
      <c r="K112" s="65">
        <v>-0.30366492146596857</v>
      </c>
      <c r="L112" s="47"/>
      <c r="V112" s="7" t="str">
        <f t="shared" si="16"/>
        <v>SOVRENINS</v>
      </c>
      <c r="W112" s="52">
        <f t="shared" si="19"/>
        <v>6.4000000000000057E-2</v>
      </c>
      <c r="X112" s="52">
        <f t="shared" si="20"/>
        <v>-0.30366492146596857</v>
      </c>
      <c r="Y112" s="53">
        <f t="shared" si="17"/>
        <v>7431235</v>
      </c>
      <c r="Z112" s="53">
        <f t="shared" si="18"/>
        <v>19242863.289999999</v>
      </c>
    </row>
    <row r="113" spans="2:34" x14ac:dyDescent="0.3">
      <c r="B113" s="60" t="s">
        <v>134</v>
      </c>
      <c r="C113" s="41">
        <v>164.05</v>
      </c>
      <c r="D113" s="61">
        <v>164.05</v>
      </c>
      <c r="E113" s="61">
        <v>164.05</v>
      </c>
      <c r="F113" s="42">
        <v>164.05</v>
      </c>
      <c r="G113" s="62">
        <v>0</v>
      </c>
      <c r="H113" s="62">
        <v>0</v>
      </c>
      <c r="I113" s="63">
        <v>405553</v>
      </c>
      <c r="J113" s="64">
        <v>67268626.950000003</v>
      </c>
      <c r="K113" s="65">
        <v>0.64050000000000007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0.64050000000000007</v>
      </c>
      <c r="Y113" s="53">
        <f t="shared" si="17"/>
        <v>405553</v>
      </c>
      <c r="Z113" s="53">
        <f t="shared" si="18"/>
        <v>67268626.950000003</v>
      </c>
    </row>
    <row r="114" spans="2:34" x14ac:dyDescent="0.3">
      <c r="B114" s="60" t="s">
        <v>135</v>
      </c>
      <c r="C114" s="41">
        <v>7.95</v>
      </c>
      <c r="D114" s="41">
        <v>7.95</v>
      </c>
      <c r="E114" s="41">
        <v>7.65</v>
      </c>
      <c r="F114" s="42">
        <v>7.9</v>
      </c>
      <c r="G114" s="62">
        <v>-4.9999999999999822E-2</v>
      </c>
      <c r="H114" s="62">
        <v>-0.62893081761006064</v>
      </c>
      <c r="I114" s="63">
        <v>14480134</v>
      </c>
      <c r="J114" s="64">
        <v>112694321.15000001</v>
      </c>
      <c r="K114" s="65">
        <v>0.12056737588652489</v>
      </c>
      <c r="L114" s="47"/>
      <c r="V114" s="7" t="str">
        <f t="shared" si="16"/>
        <v>STERLINGNG</v>
      </c>
      <c r="W114" s="52">
        <f t="shared" si="19"/>
        <v>-6.2893081761006067E-3</v>
      </c>
      <c r="X114" s="52">
        <f t="shared" si="20"/>
        <v>0.12056737588652489</v>
      </c>
      <c r="Y114" s="53">
        <f t="shared" si="17"/>
        <v>14480134</v>
      </c>
      <c r="Z114" s="53">
        <f t="shared" si="18"/>
        <v>112694321.15000001</v>
      </c>
    </row>
    <row r="115" spans="2:34" x14ac:dyDescent="0.3">
      <c r="B115" s="60" t="s">
        <v>136</v>
      </c>
      <c r="C115" s="41">
        <v>4.4800000000000004</v>
      </c>
      <c r="D115" s="41">
        <v>4.1100000000000003</v>
      </c>
      <c r="E115" s="41">
        <v>4.0599999999999996</v>
      </c>
      <c r="F115" s="42">
        <v>4.0599999999999996</v>
      </c>
      <c r="G115" s="62">
        <v>-0.42000000000000082</v>
      </c>
      <c r="H115" s="62">
        <v>-9.375000000000016</v>
      </c>
      <c r="I115" s="63">
        <v>2194349</v>
      </c>
      <c r="J115" s="64">
        <v>8981442.3599999994</v>
      </c>
      <c r="K115" s="65">
        <v>-0.26181818181818184</v>
      </c>
      <c r="L115" s="47"/>
      <c r="V115" s="7" t="str">
        <f t="shared" si="16"/>
        <v>SUNUASSUR</v>
      </c>
      <c r="W115" s="52">
        <f t="shared" si="19"/>
        <v>-9.3750000000000167E-2</v>
      </c>
      <c r="X115" s="52">
        <f t="shared" si="20"/>
        <v>-0.26181818181818184</v>
      </c>
      <c r="Y115" s="53">
        <f t="shared" si="17"/>
        <v>2194349</v>
      </c>
      <c r="Z115" s="53">
        <f t="shared" si="18"/>
        <v>8981442.3599999994</v>
      </c>
    </row>
    <row r="116" spans="2:34" x14ac:dyDescent="0.3">
      <c r="B116" s="60" t="s">
        <v>137</v>
      </c>
      <c r="C116" s="41">
        <v>4.6500000000000004</v>
      </c>
      <c r="D116" s="61">
        <v>5.0999999999999996</v>
      </c>
      <c r="E116" s="61">
        <v>4.6399999999999997</v>
      </c>
      <c r="F116" s="42">
        <v>5</v>
      </c>
      <c r="G116" s="62">
        <v>0.34999999999999964</v>
      </c>
      <c r="H116" s="62">
        <v>7.5268817204300991</v>
      </c>
      <c r="I116" s="63">
        <v>17637330</v>
      </c>
      <c r="J116" s="64">
        <v>88038450.609999999</v>
      </c>
      <c r="K116" s="65">
        <v>1</v>
      </c>
      <c r="V116" s="7" t="str">
        <f t="shared" si="16"/>
        <v>TANTALIZER</v>
      </c>
      <c r="W116" s="52">
        <f t="shared" si="19"/>
        <v>7.5268817204300995E-2</v>
      </c>
      <c r="X116" s="52">
        <f t="shared" si="20"/>
        <v>1</v>
      </c>
      <c r="Y116" s="53">
        <f t="shared" si="17"/>
        <v>17637330</v>
      </c>
      <c r="Z116" s="53">
        <f t="shared" si="18"/>
        <v>88038450.609999999</v>
      </c>
    </row>
    <row r="117" spans="2:34" x14ac:dyDescent="0.3">
      <c r="B117" s="60" t="s">
        <v>138</v>
      </c>
      <c r="C117" s="41">
        <v>29.25</v>
      </c>
      <c r="D117" s="61">
        <v>32.15</v>
      </c>
      <c r="E117" s="61">
        <v>30</v>
      </c>
      <c r="F117" s="42">
        <v>32.15</v>
      </c>
      <c r="G117" s="62">
        <v>2.8999999999999986</v>
      </c>
      <c r="H117" s="62">
        <v>9.9145299145299095</v>
      </c>
      <c r="I117" s="73">
        <v>33413827</v>
      </c>
      <c r="J117" s="64">
        <v>1047909308</v>
      </c>
      <c r="K117" s="65">
        <v>1.4172932330827064</v>
      </c>
      <c r="V117" s="7" t="str">
        <f t="shared" si="16"/>
        <v>TIP</v>
      </c>
      <c r="W117" s="52">
        <f t="shared" si="19"/>
        <v>9.9145299145299098E-2</v>
      </c>
      <c r="X117" s="52">
        <f t="shared" si="20"/>
        <v>1.4172932330827064</v>
      </c>
      <c r="Y117" s="53">
        <f t="shared" si="17"/>
        <v>33413827</v>
      </c>
      <c r="Z117" s="53">
        <f t="shared" si="18"/>
        <v>1047909308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8657</v>
      </c>
      <c r="J118" s="64">
        <v>4986432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8657</v>
      </c>
      <c r="Z118" s="53">
        <f t="shared" si="18"/>
        <v>4986432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67294</v>
      </c>
      <c r="J119" s="64">
        <v>15390813.800000001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67294</v>
      </c>
      <c r="Z119" s="53">
        <f t="shared" si="18"/>
        <v>15390813.800000001</v>
      </c>
    </row>
    <row r="120" spans="2:34" x14ac:dyDescent="0.3">
      <c r="B120" s="60" t="s">
        <v>141</v>
      </c>
      <c r="C120" s="41">
        <v>45.9</v>
      </c>
      <c r="D120" s="41">
        <v>45.9</v>
      </c>
      <c r="E120" s="41">
        <v>45.9</v>
      </c>
      <c r="F120" s="42">
        <v>45.9</v>
      </c>
      <c r="G120" s="62">
        <v>0</v>
      </c>
      <c r="H120" s="62">
        <v>0</v>
      </c>
      <c r="I120" s="63">
        <v>1119302</v>
      </c>
      <c r="J120" s="64">
        <v>50315136.5</v>
      </c>
      <c r="K120" s="65">
        <v>1.1013215859030812E-2</v>
      </c>
      <c r="V120" s="7" t="str">
        <f t="shared" si="16"/>
        <v>TRANSCORP</v>
      </c>
      <c r="W120" s="52">
        <f t="shared" si="19"/>
        <v>0</v>
      </c>
      <c r="X120" s="52">
        <f t="shared" si="20"/>
        <v>1.1013215859030812E-2</v>
      </c>
      <c r="Y120" s="53">
        <f t="shared" si="17"/>
        <v>1119302</v>
      </c>
      <c r="Z120" s="53">
        <f t="shared" si="18"/>
        <v>50315136.5</v>
      </c>
    </row>
    <row r="121" spans="2:34" x14ac:dyDescent="0.3">
      <c r="B121" s="60" t="s">
        <v>142</v>
      </c>
      <c r="C121" s="41">
        <v>4.9000000000000004</v>
      </c>
      <c r="D121" s="41">
        <v>4.9000000000000004</v>
      </c>
      <c r="E121" s="41">
        <v>4.9000000000000004</v>
      </c>
      <c r="F121" s="42">
        <v>4.9000000000000004</v>
      </c>
      <c r="G121" s="62">
        <v>0</v>
      </c>
      <c r="H121" s="62">
        <v>0</v>
      </c>
      <c r="I121" s="63">
        <v>187440</v>
      </c>
      <c r="J121" s="64">
        <v>863697.89</v>
      </c>
      <c r="K121" s="65">
        <v>1.2790697674418605</v>
      </c>
      <c r="V121" s="7" t="str">
        <f t="shared" si="16"/>
        <v>TRANSEXPR</v>
      </c>
      <c r="W121" s="52">
        <f t="shared" si="19"/>
        <v>0</v>
      </c>
      <c r="X121" s="52">
        <f t="shared" si="20"/>
        <v>1.2790697674418605</v>
      </c>
      <c r="Y121" s="53">
        <f t="shared" si="17"/>
        <v>187440</v>
      </c>
      <c r="Z121" s="53">
        <f t="shared" si="18"/>
        <v>863697.89</v>
      </c>
    </row>
    <row r="122" spans="2:34" x14ac:dyDescent="0.3">
      <c r="B122" s="60" t="s">
        <v>143</v>
      </c>
      <c r="C122" s="41">
        <v>245.5</v>
      </c>
      <c r="D122" s="61">
        <v>245.5</v>
      </c>
      <c r="E122" s="61">
        <v>245.5</v>
      </c>
      <c r="F122" s="42">
        <v>245.5</v>
      </c>
      <c r="G122" s="62">
        <v>0</v>
      </c>
      <c r="H122" s="62">
        <v>0</v>
      </c>
      <c r="I122" s="63">
        <v>37156</v>
      </c>
      <c r="J122" s="64">
        <v>8211476</v>
      </c>
      <c r="K122" s="65">
        <v>-0.20032573289902278</v>
      </c>
      <c r="V122" s="7" t="str">
        <f t="shared" si="16"/>
        <v>TRANSPOWER</v>
      </c>
      <c r="W122" s="52">
        <f t="shared" si="19"/>
        <v>0</v>
      </c>
      <c r="X122" s="52">
        <f t="shared" si="20"/>
        <v>-0.20032573289902278</v>
      </c>
      <c r="Y122" s="53">
        <f t="shared" si="17"/>
        <v>37156</v>
      </c>
      <c r="Z122" s="53">
        <f t="shared" si="18"/>
        <v>8211476</v>
      </c>
    </row>
    <row r="123" spans="2:34" x14ac:dyDescent="0.3">
      <c r="B123" s="60" t="s">
        <v>144</v>
      </c>
      <c r="C123" s="41">
        <v>4.37</v>
      </c>
      <c r="D123" s="41">
        <v>4.37</v>
      </c>
      <c r="E123" s="41">
        <v>4.37</v>
      </c>
      <c r="F123" s="42">
        <v>4.37</v>
      </c>
      <c r="G123" s="62">
        <v>0</v>
      </c>
      <c r="H123" s="62">
        <v>0</v>
      </c>
      <c r="I123" s="63">
        <v>99938</v>
      </c>
      <c r="J123" s="64">
        <v>468981.51</v>
      </c>
      <c r="K123" s="65">
        <v>-1.1312217194570096E-2</v>
      </c>
      <c r="V123" s="7" t="str">
        <f t="shared" si="16"/>
        <v>TRIPPLEG</v>
      </c>
      <c r="W123" s="52">
        <f t="shared" si="19"/>
        <v>0</v>
      </c>
      <c r="X123" s="52">
        <f t="shared" si="20"/>
        <v>-1.1312217194570096E-2</v>
      </c>
      <c r="Y123" s="53">
        <f t="shared" si="17"/>
        <v>99938</v>
      </c>
      <c r="Z123" s="53">
        <f t="shared" si="18"/>
        <v>468981.51</v>
      </c>
    </row>
    <row r="124" spans="2:34" x14ac:dyDescent="0.3">
      <c r="B124" s="60" t="s">
        <v>145</v>
      </c>
      <c r="C124" s="41">
        <v>180.7</v>
      </c>
      <c r="D124" s="41">
        <v>184.5</v>
      </c>
      <c r="E124" s="41">
        <v>184.5</v>
      </c>
      <c r="F124" s="42">
        <v>184.5</v>
      </c>
      <c r="G124" s="62">
        <v>3.8000000000000114</v>
      </c>
      <c r="H124" s="62">
        <v>2.102933038184843</v>
      </c>
      <c r="I124" s="63">
        <v>3173505</v>
      </c>
      <c r="J124" s="64">
        <v>573186132.70000005</v>
      </c>
      <c r="K124" s="65">
        <v>1.0274725274725274</v>
      </c>
      <c r="L124" s="7" t="s">
        <v>171</v>
      </c>
      <c r="M124" s="52"/>
      <c r="N124" s="52" t="s">
        <v>171</v>
      </c>
      <c r="O124" s="53" t="s">
        <v>171</v>
      </c>
      <c r="P124" s="53" t="s">
        <v>171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2.102933038184843E-2</v>
      </c>
      <c r="X124" s="52">
        <f t="shared" si="20"/>
        <v>1.0274725274725274</v>
      </c>
      <c r="Y124" s="53">
        <f t="shared" si="17"/>
        <v>3173505</v>
      </c>
      <c r="Z124" s="53">
        <f t="shared" si="18"/>
        <v>573186132.70000005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43.6</v>
      </c>
      <c r="D125" s="41">
        <v>44.85</v>
      </c>
      <c r="E125" s="41">
        <v>43.5</v>
      </c>
      <c r="F125" s="42">
        <v>43.5</v>
      </c>
      <c r="G125" s="62">
        <v>-0.10000000000000142</v>
      </c>
      <c r="H125" s="62">
        <v>-0.22935779816514087</v>
      </c>
      <c r="I125" s="63">
        <v>16546773</v>
      </c>
      <c r="J125" s="64">
        <v>725710898.95000005</v>
      </c>
      <c r="K125" s="65">
        <v>4.4417767106842865E-2</v>
      </c>
      <c r="V125" s="7" t="str">
        <f t="shared" si="16"/>
        <v>UBA</v>
      </c>
      <c r="W125" s="52">
        <f t="shared" si="19"/>
        <v>-2.2935779816514088E-3</v>
      </c>
      <c r="X125" s="52">
        <f t="shared" si="20"/>
        <v>4.4417767106842865E-2</v>
      </c>
      <c r="Y125" s="53">
        <f t="shared" si="17"/>
        <v>16546773</v>
      </c>
      <c r="Z125" s="53">
        <f t="shared" si="18"/>
        <v>725710898.95000005</v>
      </c>
    </row>
    <row r="126" spans="2:34" x14ac:dyDescent="0.3">
      <c r="B126" s="60" t="s">
        <v>147</v>
      </c>
      <c r="C126" s="41">
        <v>18.649999999999999</v>
      </c>
      <c r="D126" s="41">
        <v>18.7</v>
      </c>
      <c r="E126" s="41">
        <v>18.5</v>
      </c>
      <c r="F126" s="42">
        <v>18.5</v>
      </c>
      <c r="G126" s="62">
        <v>-0.14999999999999858</v>
      </c>
      <c r="H126" s="62">
        <v>-0.80428954423591736</v>
      </c>
      <c r="I126" s="63">
        <v>4458372</v>
      </c>
      <c r="J126" s="64">
        <v>82931767.349999994</v>
      </c>
      <c r="K126" s="65">
        <v>-1.0695187165775333E-2</v>
      </c>
      <c r="V126" s="7" t="str">
        <f t="shared" si="16"/>
        <v>UCAP</v>
      </c>
      <c r="W126" s="52">
        <f t="shared" si="19"/>
        <v>-8.0428954423591732E-3</v>
      </c>
      <c r="X126" s="52">
        <f t="shared" si="20"/>
        <v>-1.0695187165775333E-2</v>
      </c>
      <c r="Y126" s="53">
        <f t="shared" si="17"/>
        <v>4458372</v>
      </c>
      <c r="Z126" s="53">
        <f t="shared" si="18"/>
        <v>82931767.349999994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74290</v>
      </c>
      <c r="J127" s="64">
        <v>5913880.2999999998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74290</v>
      </c>
      <c r="Z127" s="53">
        <f t="shared" si="18"/>
        <v>5913880.2999999998</v>
      </c>
    </row>
    <row r="128" spans="2:34" x14ac:dyDescent="0.3">
      <c r="B128" s="60" t="s">
        <v>149</v>
      </c>
      <c r="C128" s="41">
        <v>156</v>
      </c>
      <c r="D128" s="41">
        <v>156</v>
      </c>
      <c r="E128" s="41">
        <v>156</v>
      </c>
      <c r="F128" s="42">
        <v>156</v>
      </c>
      <c r="G128" s="62">
        <v>0</v>
      </c>
      <c r="H128" s="62">
        <v>0</v>
      </c>
      <c r="I128" s="63">
        <v>663874</v>
      </c>
      <c r="J128" s="64">
        <v>93279989.799999997</v>
      </c>
      <c r="K128" s="65">
        <v>1.1666666666666665</v>
      </c>
      <c r="V128" s="7" t="str">
        <f t="shared" si="16"/>
        <v>UNILEVER</v>
      </c>
      <c r="W128" s="52">
        <f t="shared" si="19"/>
        <v>0</v>
      </c>
      <c r="X128" s="52">
        <f t="shared" si="20"/>
        <v>1.1666666666666665</v>
      </c>
      <c r="Y128" s="53">
        <f t="shared" si="17"/>
        <v>663874</v>
      </c>
      <c r="Z128" s="53">
        <f t="shared" si="18"/>
        <v>93279989.799999997</v>
      </c>
    </row>
    <row r="129" spans="2:34" x14ac:dyDescent="0.3">
      <c r="B129" s="60" t="s">
        <v>150</v>
      </c>
      <c r="C129" s="41">
        <v>23.75</v>
      </c>
      <c r="D129" s="41">
        <v>23.75</v>
      </c>
      <c r="E129" s="41">
        <v>23.75</v>
      </c>
      <c r="F129" s="42">
        <v>23.75</v>
      </c>
      <c r="G129" s="62">
        <v>0</v>
      </c>
      <c r="H129" s="62">
        <v>0</v>
      </c>
      <c r="I129" s="63">
        <v>26798</v>
      </c>
      <c r="J129" s="64">
        <v>573477.19999999995</v>
      </c>
      <c r="K129" s="65">
        <v>2.4420289855072461</v>
      </c>
      <c r="V129" s="7" t="str">
        <f t="shared" si="16"/>
        <v>UNIONDICON</v>
      </c>
      <c r="W129" s="52">
        <f t="shared" si="19"/>
        <v>0</v>
      </c>
      <c r="X129" s="52">
        <f t="shared" si="20"/>
        <v>2.4420289855072461</v>
      </c>
      <c r="Y129" s="53">
        <f t="shared" si="17"/>
        <v>26798</v>
      </c>
      <c r="Z129" s="53">
        <f t="shared" si="18"/>
        <v>573477.19999999995</v>
      </c>
    </row>
    <row r="130" spans="2:34" x14ac:dyDescent="0.3">
      <c r="B130" s="60" t="s">
        <v>151</v>
      </c>
      <c r="C130" s="41">
        <v>1.1100000000000001</v>
      </c>
      <c r="D130" s="41">
        <v>1.1299999999999999</v>
      </c>
      <c r="E130" s="41">
        <v>1.06</v>
      </c>
      <c r="F130" s="42">
        <v>1.07</v>
      </c>
      <c r="G130" s="62">
        <v>-4.0000000000000036E-2</v>
      </c>
      <c r="H130" s="62">
        <v>-3.6036036036036063</v>
      </c>
      <c r="I130" s="63">
        <v>10082018</v>
      </c>
      <c r="J130" s="64">
        <v>11069331.24</v>
      </c>
      <c r="K130" s="65">
        <v>-0.11570247933884292</v>
      </c>
      <c r="V130" s="7" t="str">
        <f t="shared" si="16"/>
        <v>UNIVINSURE</v>
      </c>
      <c r="W130" s="52">
        <f t="shared" si="19"/>
        <v>-3.6036036036036063E-2</v>
      </c>
      <c r="X130" s="52">
        <f t="shared" si="20"/>
        <v>-0.11570247933884292</v>
      </c>
      <c r="Y130" s="53">
        <f t="shared" si="17"/>
        <v>10082018</v>
      </c>
      <c r="Z130" s="53">
        <f t="shared" si="18"/>
        <v>11069331.24</v>
      </c>
    </row>
    <row r="131" spans="2:34" x14ac:dyDescent="0.3">
      <c r="B131" s="60" t="s">
        <v>152</v>
      </c>
      <c r="C131" s="41">
        <v>4</v>
      </c>
      <c r="D131" s="41">
        <v>3.95</v>
      </c>
      <c r="E131" s="41">
        <v>3.8</v>
      </c>
      <c r="F131" s="42">
        <v>3.9</v>
      </c>
      <c r="G131" s="62">
        <v>-0.10000000000000009</v>
      </c>
      <c r="H131" s="62">
        <v>-2.5000000000000022</v>
      </c>
      <c r="I131" s="63">
        <v>9093367</v>
      </c>
      <c r="J131" s="64">
        <v>35033450.399999999</v>
      </c>
      <c r="K131" s="65">
        <v>-0.20408163265306134</v>
      </c>
      <c r="V131" s="7" t="str">
        <f t="shared" si="16"/>
        <v>UPDC</v>
      </c>
      <c r="W131" s="52">
        <f t="shared" si="19"/>
        <v>-2.5000000000000022E-2</v>
      </c>
      <c r="X131" s="52">
        <f t="shared" si="20"/>
        <v>-0.20408163265306134</v>
      </c>
      <c r="Y131" s="53">
        <f t="shared" si="17"/>
        <v>9093367</v>
      </c>
      <c r="Z131" s="53">
        <f t="shared" si="18"/>
        <v>35033450.399999999</v>
      </c>
    </row>
    <row r="132" spans="2:34" x14ac:dyDescent="0.3">
      <c r="B132" s="60" t="s">
        <v>153</v>
      </c>
      <c r="C132" s="41">
        <v>10.1</v>
      </c>
      <c r="D132" s="41">
        <v>11</v>
      </c>
      <c r="E132" s="41">
        <v>10.5</v>
      </c>
      <c r="F132" s="42">
        <v>11</v>
      </c>
      <c r="G132" s="62">
        <v>0.90000000000000036</v>
      </c>
      <c r="H132" s="62">
        <v>8.9108910891089153</v>
      </c>
      <c r="I132" s="63">
        <v>1546049</v>
      </c>
      <c r="J132" s="64">
        <v>16567753.949999999</v>
      </c>
      <c r="K132" s="65">
        <v>0.59420289855072461</v>
      </c>
      <c r="V132" s="7" t="str">
        <f t="shared" si="16"/>
        <v>UPDCREIT</v>
      </c>
      <c r="W132" s="52">
        <f t="shared" si="19"/>
        <v>8.9108910891089146E-2</v>
      </c>
      <c r="X132" s="52">
        <f t="shared" si="20"/>
        <v>0.59420289855072461</v>
      </c>
      <c r="Y132" s="53">
        <f t="shared" si="17"/>
        <v>1546049</v>
      </c>
      <c r="Z132" s="53">
        <f t="shared" si="18"/>
        <v>16567753.949999999</v>
      </c>
    </row>
    <row r="133" spans="2:34" x14ac:dyDescent="0.3">
      <c r="B133" s="60" t="s">
        <v>154</v>
      </c>
      <c r="C133" s="41">
        <v>5.0999999999999996</v>
      </c>
      <c r="D133" s="41">
        <v>5.15</v>
      </c>
      <c r="E133" s="41">
        <v>5.0999999999999996</v>
      </c>
      <c r="F133" s="42">
        <v>5.15</v>
      </c>
      <c r="G133" s="62">
        <v>5.0000000000000711E-2</v>
      </c>
      <c r="H133" s="62">
        <v>0.98039215686275916</v>
      </c>
      <c r="I133" s="63">
        <v>3550281</v>
      </c>
      <c r="J133" s="64">
        <v>18323341.899999999</v>
      </c>
      <c r="K133" s="65">
        <v>-0.14166666666666661</v>
      </c>
      <c r="V133" s="7" t="str">
        <f t="shared" si="16"/>
        <v>UPL</v>
      </c>
      <c r="W133" s="52">
        <f t="shared" si="19"/>
        <v>9.8039215686275914E-3</v>
      </c>
      <c r="X133" s="52">
        <f t="shared" si="20"/>
        <v>-0.14166666666666661</v>
      </c>
      <c r="Y133" s="53">
        <f t="shared" si="17"/>
        <v>3550281</v>
      </c>
      <c r="Z133" s="53">
        <f t="shared" si="18"/>
        <v>18323341.899999999</v>
      </c>
    </row>
    <row r="134" spans="2:34" x14ac:dyDescent="0.3">
      <c r="B134" s="60" t="s">
        <v>155</v>
      </c>
      <c r="C134" s="41">
        <v>1.64</v>
      </c>
      <c r="D134" s="41">
        <v>1.65</v>
      </c>
      <c r="E134" s="41">
        <v>1.6</v>
      </c>
      <c r="F134" s="42">
        <v>1.62</v>
      </c>
      <c r="G134" s="62">
        <v>-1.9999999999999796E-2</v>
      </c>
      <c r="H134" s="62">
        <v>-1.2195121951219388</v>
      </c>
      <c r="I134" s="63">
        <v>5429263</v>
      </c>
      <c r="J134" s="64">
        <v>8767129.9100000001</v>
      </c>
      <c r="K134" s="65">
        <v>-5.2631578947368363E-2</v>
      </c>
      <c r="V134" s="7" t="str">
        <f t="shared" si="16"/>
        <v>VERITASKAP</v>
      </c>
      <c r="W134" s="52">
        <f t="shared" si="19"/>
        <v>-1.2195121951219388E-2</v>
      </c>
      <c r="X134" s="52">
        <f t="shared" si="20"/>
        <v>-5.2631578947368363E-2</v>
      </c>
      <c r="Y134" s="53">
        <f t="shared" si="17"/>
        <v>5429263</v>
      </c>
      <c r="Z134" s="53">
        <f t="shared" si="18"/>
        <v>8767129.9100000001</v>
      </c>
    </row>
    <row r="135" spans="2:34" x14ac:dyDescent="0.3">
      <c r="B135" s="60" t="s">
        <v>156</v>
      </c>
      <c r="C135" s="41">
        <v>10.35</v>
      </c>
      <c r="D135" s="41">
        <v>10.8</v>
      </c>
      <c r="E135" s="41">
        <v>10.55</v>
      </c>
      <c r="F135" s="42">
        <v>10.55</v>
      </c>
      <c r="G135" s="62">
        <v>0.20000000000000107</v>
      </c>
      <c r="H135" s="62">
        <v>1.9323671497584645</v>
      </c>
      <c r="I135" s="63">
        <v>3355898</v>
      </c>
      <c r="J135" s="64">
        <v>35637986.5</v>
      </c>
      <c r="K135" s="65">
        <v>-4.0909090909090895E-2</v>
      </c>
      <c r="V135" s="7" t="str">
        <f t="shared" si="16"/>
        <v>VFDGROUP</v>
      </c>
      <c r="W135" s="52">
        <f t="shared" si="19"/>
        <v>1.9323671497584644E-2</v>
      </c>
      <c r="X135" s="52">
        <f t="shared" si="20"/>
        <v>-4.0909090909090895E-2</v>
      </c>
      <c r="Y135" s="53">
        <f t="shared" si="17"/>
        <v>3355898</v>
      </c>
      <c r="Z135" s="53">
        <f t="shared" si="18"/>
        <v>35637986.5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323107</v>
      </c>
      <c r="J136" s="64">
        <v>57437968.200000003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323107</v>
      </c>
      <c r="Z136" s="53">
        <f t="shared" si="18"/>
        <v>57437968.200000003</v>
      </c>
    </row>
    <row r="137" spans="2:34" x14ac:dyDescent="0.3">
      <c r="B137" s="60" t="s">
        <v>158</v>
      </c>
      <c r="C137" s="41">
        <v>330</v>
      </c>
      <c r="D137" s="41">
        <v>330</v>
      </c>
      <c r="E137" s="41">
        <v>330</v>
      </c>
      <c r="F137" s="42">
        <v>330</v>
      </c>
      <c r="G137" s="62">
        <v>0</v>
      </c>
      <c r="H137" s="62">
        <v>0</v>
      </c>
      <c r="I137" s="63">
        <v>7595006</v>
      </c>
      <c r="J137" s="64">
        <v>2469804811.7000022</v>
      </c>
      <c r="K137" s="65">
        <v>1.4535315985130111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0" si="21">IF(ISTEXT(B137),B137,"")</f>
        <v>WAPCO</v>
      </c>
      <c r="W137" s="52">
        <f t="shared" si="19"/>
        <v>0</v>
      </c>
      <c r="X137" s="52">
        <f t="shared" si="20"/>
        <v>1.4535315985130111</v>
      </c>
      <c r="Y137" s="53">
        <f t="shared" ref="Y137:Y140" si="22">IF(ISTEXT(B137),I137,"")</f>
        <v>7595006</v>
      </c>
      <c r="Z137" s="53">
        <f t="shared" ref="Z137:Z140" si="23">IF(ISTEXT(B137),J137,"")</f>
        <v>2469804811.7000022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2.74</v>
      </c>
      <c r="D138" s="41">
        <v>2.74</v>
      </c>
      <c r="E138" s="41">
        <v>2.74</v>
      </c>
      <c r="F138" s="42">
        <v>2.74</v>
      </c>
      <c r="G138" s="62">
        <v>0</v>
      </c>
      <c r="H138" s="62">
        <v>0</v>
      </c>
      <c r="I138" s="63">
        <v>1065390</v>
      </c>
      <c r="J138" s="64">
        <v>2914955.65</v>
      </c>
      <c r="K138" s="65">
        <v>-0.15692307692307683</v>
      </c>
      <c r="V138" s="7" t="str">
        <f t="shared" si="21"/>
        <v>WAPIC</v>
      </c>
      <c r="W138" s="52">
        <f t="shared" ref="W138:W140" si="24">IF(ISTEXT(B138),H138,"")/100</f>
        <v>0</v>
      </c>
      <c r="X138" s="52">
        <f t="shared" ref="X138:X140" si="25">IF(ISTEXT(B138),K138,"")</f>
        <v>-0.15692307692307683</v>
      </c>
      <c r="Y138" s="53">
        <f t="shared" si="22"/>
        <v>1065390</v>
      </c>
      <c r="Z138" s="53">
        <f t="shared" si="23"/>
        <v>2914955.65</v>
      </c>
    </row>
    <row r="139" spans="2:34" x14ac:dyDescent="0.3">
      <c r="B139" s="60" t="s">
        <v>160</v>
      </c>
      <c r="C139" s="41">
        <v>30</v>
      </c>
      <c r="D139" s="41">
        <v>32.9</v>
      </c>
      <c r="E139" s="41">
        <v>30.5</v>
      </c>
      <c r="F139" s="42">
        <v>30.6</v>
      </c>
      <c r="G139" s="62">
        <v>0.60000000000000142</v>
      </c>
      <c r="H139" s="62">
        <v>2.0000000000000049</v>
      </c>
      <c r="I139" s="63">
        <v>4231126</v>
      </c>
      <c r="J139" s="64">
        <v>130678306.05</v>
      </c>
      <c r="K139" s="65">
        <v>0.50000000000000022</v>
      </c>
      <c r="V139" s="7" t="str">
        <f t="shared" si="21"/>
        <v>WEMABANK</v>
      </c>
      <c r="W139" s="52">
        <f t="shared" si="24"/>
        <v>2.0000000000000049E-2</v>
      </c>
      <c r="X139" s="52">
        <f t="shared" si="25"/>
        <v>0.50000000000000022</v>
      </c>
      <c r="Y139" s="53">
        <f t="shared" si="22"/>
        <v>4231126</v>
      </c>
      <c r="Z139" s="53">
        <f t="shared" si="23"/>
        <v>130678306.05</v>
      </c>
    </row>
    <row r="140" spans="2:34" x14ac:dyDescent="0.3">
      <c r="B140" s="60" t="s">
        <v>161</v>
      </c>
      <c r="C140" s="41">
        <v>128</v>
      </c>
      <c r="D140" s="41">
        <v>128.6</v>
      </c>
      <c r="E140" s="41">
        <v>126.05</v>
      </c>
      <c r="F140" s="42">
        <v>128.5</v>
      </c>
      <c r="G140" s="62">
        <v>0.5</v>
      </c>
      <c r="H140" s="62">
        <v>0.390625</v>
      </c>
      <c r="I140" s="63">
        <v>15655074</v>
      </c>
      <c r="J140" s="64">
        <v>1999001227.799999</v>
      </c>
      <c r="K140" s="65">
        <v>1.0792880258899675</v>
      </c>
      <c r="L140" s="7" t="s">
        <v>171</v>
      </c>
      <c r="M140" s="52"/>
      <c r="N140" s="52" t="s">
        <v>171</v>
      </c>
      <c r="O140" s="53" t="s">
        <v>171</v>
      </c>
      <c r="P140" s="53" t="s">
        <v>171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3.90625E-3</v>
      </c>
      <c r="X140" s="52">
        <f t="shared" si="25"/>
        <v>1.0792880258899675</v>
      </c>
      <c r="Y140" s="53">
        <f t="shared" si="22"/>
        <v>15655074</v>
      </c>
      <c r="Z140" s="53">
        <f t="shared" si="23"/>
        <v>1999001227.799999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32.380000000000003</v>
      </c>
      <c r="D141" s="41">
        <v>32.5</v>
      </c>
      <c r="E141" s="41">
        <v>30.8</v>
      </c>
      <c r="F141" s="42">
        <v>30.85</v>
      </c>
      <c r="G141" s="62">
        <v>-1.5300000000000011</v>
      </c>
      <c r="H141" s="62">
        <v>-4.7251389746757289</v>
      </c>
      <c r="I141" s="63">
        <v>4134191</v>
      </c>
      <c r="J141" s="64">
        <v>130076474.42</v>
      </c>
      <c r="K141" s="65">
        <v>16.044198895027623</v>
      </c>
      <c r="V141" s="7"/>
      <c r="W141" s="7"/>
      <c r="X141" s="52"/>
      <c r="Y141" s="53"/>
      <c r="Z141" s="53"/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40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1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2026-06-08T15:21:33Z</dcterms:created>
  <dcterms:modified xsi:type="dcterms:W3CDTF">2026-06-08T15:22:07Z</dcterms:modified>
</cp:coreProperties>
</file>