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seogheneToweh\Downloads\Daily Pricelist  (2026)\"/>
    </mc:Choice>
  </mc:AlternateContent>
  <xr:revisionPtr revIDLastSave="0" documentId="8_{D4892364-AF52-4F16-B81B-001DB29F1316}" xr6:coauthVersionLast="47" xr6:coauthVersionMax="47" xr10:uidLastSave="{00000000-0000-0000-0000-000000000000}"/>
  <bookViews>
    <workbookView xWindow="-108" yWindow="-108" windowWidth="23256" windowHeight="12456" xr2:uid="{5D69E357-C43D-4858-9F48-F10BCFF5E380}"/>
  </bookViews>
  <sheets>
    <sheet name="Pricelist" sheetId="1" r:id="rId1"/>
  </sheets>
  <externalReferences>
    <externalReference r:id="rId2"/>
  </externalReferences>
  <definedNames>
    <definedName name="_xlnm._FilterDatabase" localSheetId="0" hidden="1">Pricelist!$A$8:$L$138</definedName>
    <definedName name="CompsTable">#REF!</definedName>
    <definedName name="Date">OFFSET(#REF!,0,0,COUNTA(#REF!)-1)</definedName>
    <definedName name="Overbought">OFFSET(#REF!,0,0,COUNTA(#REF!)-1)</definedName>
    <definedName name="Oversold">OFFSET(#REF!,0,0,COUNTA(#REF!)-1)</definedName>
    <definedName name="Pricelist_Close">[1]Final!$F$50:$F$1059</definedName>
    <definedName name="Pricelist_company2">[1]Final!$B$50:$B$255</definedName>
    <definedName name="Pricelist_Pclose">[1]Final!$C$50:$C$1027</definedName>
    <definedName name="Pricelist_Val">[1]Final!$J$50:$J$707</definedName>
    <definedName name="Pricelist_Vol">[1]Final!$I$50:$I$1331</definedName>
    <definedName name="RSI">OFFSET(#REF!,0,0,COUNTA(#REF!)-1)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42" i="1" l="1"/>
  <c r="Y142" i="1"/>
  <c r="V142" i="1"/>
  <c r="X142" i="1"/>
  <c r="W142" i="1"/>
  <c r="Z141" i="1"/>
  <c r="Y141" i="1"/>
  <c r="V141" i="1"/>
  <c r="X141" i="1"/>
  <c r="W141" i="1"/>
  <c r="Z140" i="1"/>
  <c r="Y140" i="1"/>
  <c r="V140" i="1"/>
  <c r="X140" i="1"/>
  <c r="W140" i="1"/>
  <c r="Z139" i="1"/>
  <c r="Y139" i="1"/>
  <c r="V139" i="1"/>
  <c r="X139" i="1"/>
  <c r="W139" i="1"/>
  <c r="Z138" i="1"/>
  <c r="Y138" i="1"/>
  <c r="V138" i="1"/>
  <c r="X138" i="1"/>
  <c r="W138" i="1"/>
  <c r="Z137" i="1"/>
  <c r="Y137" i="1"/>
  <c r="W137" i="1"/>
  <c r="V137" i="1"/>
  <c r="X137" i="1"/>
  <c r="Z136" i="1"/>
  <c r="Y136" i="1"/>
  <c r="V136" i="1"/>
  <c r="X136" i="1"/>
  <c r="W136" i="1"/>
  <c r="Z135" i="1"/>
  <c r="Y135" i="1"/>
  <c r="V135" i="1"/>
  <c r="X135" i="1"/>
  <c r="W135" i="1"/>
  <c r="Z134" i="1"/>
  <c r="Y134" i="1"/>
  <c r="V134" i="1"/>
  <c r="X134" i="1"/>
  <c r="W134" i="1"/>
  <c r="Z133" i="1"/>
  <c r="Y133" i="1"/>
  <c r="V133" i="1"/>
  <c r="X133" i="1"/>
  <c r="W133" i="1"/>
  <c r="Z132" i="1"/>
  <c r="Y132" i="1"/>
  <c r="V132" i="1"/>
  <c r="X132" i="1"/>
  <c r="W132" i="1"/>
  <c r="Z131" i="1"/>
  <c r="Y131" i="1"/>
  <c r="V131" i="1"/>
  <c r="X131" i="1"/>
  <c r="W131" i="1"/>
  <c r="Z130" i="1"/>
  <c r="Y130" i="1"/>
  <c r="V130" i="1"/>
  <c r="X130" i="1"/>
  <c r="W130" i="1"/>
  <c r="Z129" i="1"/>
  <c r="Y129" i="1"/>
  <c r="W129" i="1"/>
  <c r="V129" i="1"/>
  <c r="X129" i="1"/>
  <c r="Z128" i="1"/>
  <c r="Y128" i="1"/>
  <c r="V128" i="1"/>
  <c r="X128" i="1"/>
  <c r="W128" i="1"/>
  <c r="Z127" i="1"/>
  <c r="Y127" i="1"/>
  <c r="V127" i="1"/>
  <c r="X127" i="1"/>
  <c r="W127" i="1"/>
  <c r="Z126" i="1"/>
  <c r="Y126" i="1"/>
  <c r="V126" i="1"/>
  <c r="X126" i="1"/>
  <c r="W126" i="1"/>
  <c r="Z125" i="1"/>
  <c r="Y125" i="1"/>
  <c r="V125" i="1"/>
  <c r="X125" i="1"/>
  <c r="W125" i="1"/>
  <c r="Z124" i="1"/>
  <c r="Y124" i="1"/>
  <c r="X124" i="1"/>
  <c r="V124" i="1"/>
  <c r="W124" i="1"/>
  <c r="Z123" i="1"/>
  <c r="Y123" i="1"/>
  <c r="X123" i="1"/>
  <c r="V123" i="1"/>
  <c r="W123" i="1"/>
  <c r="Z122" i="1"/>
  <c r="Y122" i="1"/>
  <c r="X122" i="1"/>
  <c r="V122" i="1"/>
  <c r="W122" i="1"/>
  <c r="Z121" i="1"/>
  <c r="Y121" i="1"/>
  <c r="X121" i="1"/>
  <c r="V121" i="1"/>
  <c r="W121" i="1"/>
  <c r="Z120" i="1"/>
  <c r="Y120" i="1"/>
  <c r="X120" i="1"/>
  <c r="V120" i="1"/>
  <c r="W120" i="1"/>
  <c r="Z119" i="1"/>
  <c r="Y119" i="1"/>
  <c r="X119" i="1"/>
  <c r="V119" i="1"/>
  <c r="W119" i="1"/>
  <c r="Z118" i="1"/>
  <c r="Y118" i="1"/>
  <c r="X118" i="1"/>
  <c r="W118" i="1"/>
  <c r="V118" i="1"/>
  <c r="Z117" i="1"/>
  <c r="Y117" i="1"/>
  <c r="X117" i="1"/>
  <c r="W117" i="1"/>
  <c r="V117" i="1"/>
  <c r="Z116" i="1"/>
  <c r="Y116" i="1"/>
  <c r="W116" i="1"/>
  <c r="V116" i="1"/>
  <c r="X116" i="1"/>
  <c r="Z115" i="1"/>
  <c r="Y115" i="1"/>
  <c r="V115" i="1"/>
  <c r="X115" i="1"/>
  <c r="W115" i="1"/>
  <c r="Z114" i="1"/>
  <c r="Y114" i="1"/>
  <c r="V114" i="1"/>
  <c r="X114" i="1"/>
  <c r="W114" i="1"/>
  <c r="Z113" i="1"/>
  <c r="Y113" i="1"/>
  <c r="V113" i="1"/>
  <c r="X113" i="1"/>
  <c r="W113" i="1"/>
  <c r="Z112" i="1"/>
  <c r="Y112" i="1"/>
  <c r="V112" i="1"/>
  <c r="X112" i="1"/>
  <c r="W112" i="1"/>
  <c r="Z111" i="1"/>
  <c r="Y111" i="1"/>
  <c r="X111" i="1"/>
  <c r="V111" i="1"/>
  <c r="W111" i="1"/>
  <c r="Z110" i="1"/>
  <c r="Y110" i="1"/>
  <c r="X110" i="1"/>
  <c r="W110" i="1"/>
  <c r="V110" i="1"/>
  <c r="Z109" i="1"/>
  <c r="Y109" i="1"/>
  <c r="X109" i="1"/>
  <c r="W109" i="1"/>
  <c r="V109" i="1"/>
  <c r="Z108" i="1"/>
  <c r="Y108" i="1"/>
  <c r="W108" i="1"/>
  <c r="V108" i="1"/>
  <c r="X108" i="1"/>
  <c r="Z107" i="1"/>
  <c r="Y107" i="1"/>
  <c r="V107" i="1"/>
  <c r="X107" i="1"/>
  <c r="W107" i="1"/>
  <c r="Z106" i="1"/>
  <c r="Y106" i="1"/>
  <c r="V106" i="1"/>
  <c r="X106" i="1"/>
  <c r="W106" i="1"/>
  <c r="Z105" i="1"/>
  <c r="Y105" i="1"/>
  <c r="V105" i="1"/>
  <c r="X105" i="1"/>
  <c r="W105" i="1"/>
  <c r="Z104" i="1"/>
  <c r="Y104" i="1"/>
  <c r="V104" i="1"/>
  <c r="X104" i="1"/>
  <c r="W104" i="1"/>
  <c r="Z103" i="1"/>
  <c r="Y103" i="1"/>
  <c r="X103" i="1"/>
  <c r="V103" i="1"/>
  <c r="W103" i="1"/>
  <c r="Z102" i="1"/>
  <c r="Y102" i="1"/>
  <c r="X102" i="1"/>
  <c r="W102" i="1"/>
  <c r="V102" i="1"/>
  <c r="Z101" i="1"/>
  <c r="Y101" i="1"/>
  <c r="X101" i="1"/>
  <c r="W101" i="1"/>
  <c r="V101" i="1"/>
  <c r="Z100" i="1"/>
  <c r="Y100" i="1"/>
  <c r="W100" i="1"/>
  <c r="V100" i="1"/>
  <c r="X100" i="1"/>
  <c r="Z99" i="1"/>
  <c r="Y99" i="1"/>
  <c r="V99" i="1"/>
  <c r="X99" i="1"/>
  <c r="W99" i="1"/>
  <c r="Z98" i="1"/>
  <c r="Y98" i="1"/>
  <c r="V98" i="1"/>
  <c r="X98" i="1"/>
  <c r="W98" i="1"/>
  <c r="Z97" i="1"/>
  <c r="Y97" i="1"/>
  <c r="V97" i="1"/>
  <c r="X97" i="1"/>
  <c r="W97" i="1"/>
  <c r="Z96" i="1"/>
  <c r="Y96" i="1"/>
  <c r="V96" i="1"/>
  <c r="X96" i="1"/>
  <c r="W96" i="1"/>
  <c r="Z95" i="1"/>
  <c r="Y95" i="1"/>
  <c r="X95" i="1"/>
  <c r="V95" i="1"/>
  <c r="W95" i="1"/>
  <c r="Z94" i="1"/>
  <c r="Y94" i="1"/>
  <c r="X94" i="1"/>
  <c r="W94" i="1"/>
  <c r="V94" i="1"/>
  <c r="Z93" i="1"/>
  <c r="Y93" i="1"/>
  <c r="X93" i="1"/>
  <c r="W93" i="1"/>
  <c r="V93" i="1"/>
  <c r="Z92" i="1"/>
  <c r="Y92" i="1"/>
  <c r="W92" i="1"/>
  <c r="V92" i="1"/>
  <c r="X92" i="1"/>
  <c r="Z91" i="1"/>
  <c r="Y91" i="1"/>
  <c r="V91" i="1"/>
  <c r="X91" i="1"/>
  <c r="W91" i="1"/>
  <c r="Z90" i="1"/>
  <c r="Y90" i="1"/>
  <c r="V90" i="1"/>
  <c r="X90" i="1"/>
  <c r="W90" i="1"/>
  <c r="Z89" i="1"/>
  <c r="Y89" i="1"/>
  <c r="V89" i="1"/>
  <c r="X89" i="1"/>
  <c r="W89" i="1"/>
  <c r="Z88" i="1"/>
  <c r="Y88" i="1"/>
  <c r="V88" i="1"/>
  <c r="X88" i="1"/>
  <c r="W88" i="1"/>
  <c r="Z87" i="1"/>
  <c r="Y87" i="1"/>
  <c r="X87" i="1"/>
  <c r="V87" i="1"/>
  <c r="W87" i="1"/>
  <c r="Z86" i="1"/>
  <c r="Y86" i="1"/>
  <c r="X86" i="1"/>
  <c r="W86" i="1"/>
  <c r="V86" i="1"/>
  <c r="Z85" i="1"/>
  <c r="Y85" i="1"/>
  <c r="X85" i="1"/>
  <c r="W85" i="1"/>
  <c r="V85" i="1"/>
  <c r="Z84" i="1"/>
  <c r="Y84" i="1"/>
  <c r="W84" i="1"/>
  <c r="V84" i="1"/>
  <c r="X84" i="1"/>
  <c r="Z83" i="1"/>
  <c r="Y83" i="1"/>
  <c r="V83" i="1"/>
  <c r="X83" i="1"/>
  <c r="W83" i="1"/>
  <c r="Z82" i="1"/>
  <c r="Y82" i="1"/>
  <c r="V82" i="1"/>
  <c r="X82" i="1"/>
  <c r="W82" i="1"/>
  <c r="Z81" i="1"/>
  <c r="Y81" i="1"/>
  <c r="V81" i="1"/>
  <c r="X81" i="1"/>
  <c r="W81" i="1"/>
  <c r="Z80" i="1"/>
  <c r="Y80" i="1"/>
  <c r="V80" i="1"/>
  <c r="X80" i="1"/>
  <c r="W80" i="1"/>
  <c r="Z79" i="1"/>
  <c r="Y79" i="1"/>
  <c r="X79" i="1"/>
  <c r="V79" i="1"/>
  <c r="W79" i="1"/>
  <c r="Z78" i="1"/>
  <c r="Y78" i="1"/>
  <c r="X78" i="1"/>
  <c r="W78" i="1"/>
  <c r="V78" i="1"/>
  <c r="Z77" i="1"/>
  <c r="Y77" i="1"/>
  <c r="X77" i="1"/>
  <c r="W77" i="1"/>
  <c r="V77" i="1"/>
  <c r="Z76" i="1"/>
  <c r="Y76" i="1"/>
  <c r="W76" i="1"/>
  <c r="V76" i="1"/>
  <c r="X76" i="1"/>
  <c r="Z75" i="1"/>
  <c r="Y75" i="1"/>
  <c r="V75" i="1"/>
  <c r="X75" i="1"/>
  <c r="W75" i="1"/>
  <c r="Z74" i="1"/>
  <c r="Y74" i="1"/>
  <c r="V74" i="1"/>
  <c r="X74" i="1"/>
  <c r="W74" i="1"/>
  <c r="Z73" i="1"/>
  <c r="Y73" i="1"/>
  <c r="V73" i="1"/>
  <c r="X73" i="1"/>
  <c r="W73" i="1"/>
  <c r="Z72" i="1"/>
  <c r="Y72" i="1"/>
  <c r="V72" i="1"/>
  <c r="X72" i="1"/>
  <c r="W72" i="1"/>
  <c r="Z71" i="1"/>
  <c r="Y71" i="1"/>
  <c r="X71" i="1"/>
  <c r="V71" i="1"/>
  <c r="W71" i="1"/>
  <c r="Z70" i="1"/>
  <c r="Y70" i="1"/>
  <c r="X70" i="1"/>
  <c r="W70" i="1"/>
  <c r="V70" i="1"/>
  <c r="Z69" i="1"/>
  <c r="Y69" i="1"/>
  <c r="X69" i="1"/>
  <c r="W69" i="1"/>
  <c r="V69" i="1"/>
  <c r="Z68" i="1"/>
  <c r="Y68" i="1"/>
  <c r="W68" i="1"/>
  <c r="V68" i="1"/>
  <c r="X68" i="1"/>
  <c r="Z67" i="1"/>
  <c r="Y67" i="1"/>
  <c r="V67" i="1"/>
  <c r="X67" i="1"/>
  <c r="W67" i="1"/>
  <c r="Z66" i="1"/>
  <c r="Y66" i="1"/>
  <c r="V66" i="1"/>
  <c r="X66" i="1"/>
  <c r="W66" i="1"/>
  <c r="Z65" i="1"/>
  <c r="Y65" i="1"/>
  <c r="V65" i="1"/>
  <c r="X65" i="1"/>
  <c r="W65" i="1"/>
  <c r="Z64" i="1"/>
  <c r="Y64" i="1"/>
  <c r="V64" i="1"/>
  <c r="X64" i="1"/>
  <c r="W64" i="1"/>
  <c r="Z63" i="1"/>
  <c r="Y63" i="1"/>
  <c r="X63" i="1"/>
  <c r="V63" i="1"/>
  <c r="W63" i="1"/>
  <c r="Z62" i="1"/>
  <c r="Y62" i="1"/>
  <c r="X62" i="1"/>
  <c r="W62" i="1"/>
  <c r="V62" i="1"/>
  <c r="Z61" i="1"/>
  <c r="Y61" i="1"/>
  <c r="X61" i="1"/>
  <c r="W61" i="1"/>
  <c r="V61" i="1"/>
  <c r="Z60" i="1"/>
  <c r="Y60" i="1"/>
  <c r="W60" i="1"/>
  <c r="V60" i="1"/>
  <c r="X60" i="1"/>
  <c r="Z59" i="1"/>
  <c r="Y59" i="1"/>
  <c r="V59" i="1"/>
  <c r="X59" i="1"/>
  <c r="W59" i="1"/>
  <c r="Z58" i="1"/>
  <c r="Y58" i="1"/>
  <c r="V58" i="1"/>
  <c r="X58" i="1"/>
  <c r="W58" i="1"/>
  <c r="Z57" i="1"/>
  <c r="Y57" i="1"/>
  <c r="V57" i="1"/>
  <c r="X57" i="1"/>
  <c r="W57" i="1"/>
  <c r="Z56" i="1"/>
  <c r="Y56" i="1"/>
  <c r="V56" i="1"/>
  <c r="X56" i="1"/>
  <c r="W56" i="1"/>
  <c r="Z55" i="1"/>
  <c r="Y55" i="1"/>
  <c r="V55" i="1"/>
  <c r="X55" i="1"/>
  <c r="W55" i="1"/>
  <c r="Z54" i="1"/>
  <c r="Y54" i="1"/>
  <c r="V54" i="1"/>
  <c r="X54" i="1"/>
  <c r="W54" i="1"/>
  <c r="Z53" i="1"/>
  <c r="Y53" i="1"/>
  <c r="V53" i="1"/>
  <c r="X53" i="1"/>
  <c r="W53" i="1"/>
  <c r="Z52" i="1"/>
  <c r="Y52" i="1"/>
  <c r="V52" i="1"/>
  <c r="X52" i="1"/>
  <c r="W52" i="1"/>
  <c r="Z51" i="1"/>
  <c r="Y51" i="1"/>
  <c r="V51" i="1"/>
  <c r="X51" i="1"/>
  <c r="W51" i="1"/>
  <c r="Z50" i="1"/>
  <c r="Y50" i="1"/>
  <c r="V50" i="1"/>
  <c r="X50" i="1"/>
  <c r="W50" i="1"/>
  <c r="Z49" i="1"/>
  <c r="Y49" i="1"/>
  <c r="V49" i="1"/>
  <c r="X49" i="1"/>
  <c r="W49" i="1"/>
  <c r="Z48" i="1"/>
  <c r="Y48" i="1"/>
  <c r="V48" i="1"/>
  <c r="X48" i="1"/>
  <c r="W48" i="1"/>
  <c r="Z47" i="1"/>
  <c r="Y47" i="1"/>
  <c r="V47" i="1"/>
  <c r="X47" i="1"/>
  <c r="W47" i="1"/>
  <c r="Z46" i="1"/>
  <c r="Y46" i="1"/>
  <c r="V46" i="1"/>
  <c r="X46" i="1"/>
  <c r="W46" i="1"/>
  <c r="Z45" i="1"/>
  <c r="Y45" i="1"/>
  <c r="V45" i="1"/>
  <c r="X45" i="1"/>
  <c r="W45" i="1"/>
  <c r="Z44" i="1"/>
  <c r="Y44" i="1"/>
  <c r="V44" i="1"/>
  <c r="X44" i="1"/>
  <c r="W44" i="1"/>
  <c r="Z43" i="1"/>
  <c r="Y43" i="1"/>
  <c r="V43" i="1"/>
  <c r="X43" i="1"/>
  <c r="W43" i="1"/>
  <c r="Z42" i="1"/>
  <c r="Y42" i="1"/>
  <c r="V42" i="1"/>
  <c r="X42" i="1"/>
  <c r="W42" i="1"/>
  <c r="Z41" i="1"/>
  <c r="Y41" i="1"/>
  <c r="V41" i="1"/>
  <c r="X41" i="1"/>
  <c r="W41" i="1"/>
  <c r="Z40" i="1"/>
  <c r="Y40" i="1"/>
  <c r="V40" i="1"/>
  <c r="X40" i="1"/>
  <c r="W40" i="1"/>
  <c r="Z39" i="1"/>
  <c r="Y39" i="1"/>
  <c r="V39" i="1"/>
  <c r="X39" i="1"/>
  <c r="W39" i="1"/>
  <c r="Z38" i="1"/>
  <c r="Y38" i="1"/>
  <c r="V38" i="1"/>
  <c r="X38" i="1"/>
  <c r="W38" i="1"/>
  <c r="Z37" i="1"/>
  <c r="Y37" i="1"/>
  <c r="V37" i="1"/>
  <c r="X37" i="1"/>
  <c r="W37" i="1"/>
  <c r="Z36" i="1"/>
  <c r="Y36" i="1"/>
  <c r="V36" i="1"/>
  <c r="X36" i="1"/>
  <c r="W36" i="1"/>
  <c r="Z35" i="1"/>
  <c r="Y35" i="1"/>
  <c r="V35" i="1"/>
  <c r="X35" i="1"/>
  <c r="W35" i="1"/>
  <c r="Z34" i="1"/>
  <c r="Y34" i="1"/>
  <c r="V34" i="1"/>
  <c r="X34" i="1"/>
  <c r="W34" i="1"/>
  <c r="Z33" i="1"/>
  <c r="Y33" i="1"/>
  <c r="V33" i="1"/>
  <c r="X33" i="1"/>
  <c r="W33" i="1"/>
  <c r="Z32" i="1"/>
  <c r="Y32" i="1"/>
  <c r="V32" i="1"/>
  <c r="X32" i="1"/>
  <c r="W32" i="1"/>
  <c r="Z31" i="1"/>
  <c r="Y31" i="1"/>
  <c r="V31" i="1"/>
  <c r="X31" i="1"/>
  <c r="W31" i="1"/>
  <c r="Z30" i="1"/>
  <c r="Y30" i="1"/>
  <c r="V30" i="1"/>
  <c r="X30" i="1"/>
  <c r="W30" i="1"/>
  <c r="Z29" i="1"/>
  <c r="Y29" i="1"/>
  <c r="V29" i="1"/>
  <c r="X29" i="1"/>
  <c r="W29" i="1"/>
  <c r="Z28" i="1"/>
  <c r="Y28" i="1"/>
  <c r="V28" i="1"/>
  <c r="X28" i="1"/>
  <c r="W28" i="1"/>
  <c r="Z27" i="1"/>
  <c r="Y27" i="1"/>
  <c r="V27" i="1"/>
  <c r="X27" i="1"/>
  <c r="W27" i="1"/>
  <c r="Z26" i="1"/>
  <c r="Y26" i="1"/>
  <c r="V26" i="1"/>
  <c r="X26" i="1"/>
  <c r="W26" i="1"/>
  <c r="Z25" i="1"/>
  <c r="Y25" i="1"/>
  <c r="V25" i="1"/>
  <c r="X25" i="1"/>
  <c r="W25" i="1"/>
  <c r="Z24" i="1"/>
  <c r="Y24" i="1"/>
  <c r="V24" i="1"/>
  <c r="X24" i="1"/>
  <c r="W24" i="1"/>
  <c r="Z23" i="1"/>
  <c r="Y23" i="1"/>
  <c r="V23" i="1"/>
  <c r="X23" i="1"/>
  <c r="W23" i="1"/>
  <c r="Z22" i="1"/>
  <c r="Y22" i="1"/>
  <c r="V22" i="1"/>
  <c r="X22" i="1"/>
  <c r="W22" i="1"/>
  <c r="Z21" i="1"/>
  <c r="Y21" i="1"/>
  <c r="V21" i="1"/>
  <c r="X21" i="1"/>
  <c r="W21" i="1"/>
  <c r="Z20" i="1"/>
  <c r="Y20" i="1"/>
  <c r="X20" i="1"/>
  <c r="V20" i="1"/>
  <c r="W20" i="1"/>
  <c r="Z19" i="1"/>
  <c r="Y19" i="1"/>
  <c r="X19" i="1"/>
  <c r="V19" i="1"/>
  <c r="W19" i="1"/>
  <c r="Z18" i="1"/>
  <c r="Y18" i="1"/>
  <c r="V18" i="1"/>
  <c r="X18" i="1"/>
  <c r="W18" i="1"/>
  <c r="Z17" i="1"/>
  <c r="Y17" i="1"/>
  <c r="V17" i="1"/>
  <c r="X17" i="1"/>
  <c r="W17" i="1"/>
  <c r="Z16" i="1"/>
  <c r="Y16" i="1"/>
  <c r="X16" i="1"/>
  <c r="W16" i="1"/>
  <c r="V16" i="1"/>
  <c r="Z15" i="1"/>
  <c r="Y15" i="1"/>
  <c r="V15" i="1"/>
  <c r="X15" i="1"/>
  <c r="W15" i="1"/>
  <c r="Z14" i="1"/>
  <c r="Y14" i="1"/>
  <c r="W14" i="1"/>
  <c r="V14" i="1"/>
  <c r="X14" i="1"/>
  <c r="Z13" i="1"/>
  <c r="Y13" i="1"/>
  <c r="X13" i="1"/>
  <c r="V13" i="1"/>
  <c r="W13" i="1"/>
  <c r="Z12" i="1"/>
  <c r="Y12" i="1"/>
  <c r="X12" i="1"/>
  <c r="V12" i="1"/>
  <c r="W12" i="1"/>
  <c r="Z11" i="1"/>
  <c r="Y11" i="1"/>
  <c r="X11" i="1"/>
  <c r="W11" i="1"/>
  <c r="V11" i="1"/>
  <c r="Z10" i="1"/>
  <c r="Y10" i="1"/>
  <c r="X10" i="1"/>
  <c r="W10" i="1"/>
  <c r="V10" i="1"/>
  <c r="Z9" i="1"/>
  <c r="AT12" i="1" s="1"/>
  <c r="AS12" i="1" s="1"/>
  <c r="Y9" i="1"/>
  <c r="W9" i="1"/>
  <c r="V9" i="1"/>
  <c r="X9" i="1"/>
  <c r="T8" i="1"/>
  <c r="AQ18" i="1" l="1"/>
  <c r="AP18" i="1" s="1"/>
  <c r="AQ13" i="1"/>
  <c r="AP13" i="1" s="1"/>
  <c r="AE9" i="1"/>
  <c r="AD9" i="1" s="1"/>
  <c r="AT18" i="1"/>
  <c r="AS18" i="1" s="1"/>
  <c r="AT10" i="1"/>
  <c r="AS10" i="1" s="1"/>
  <c r="AC18" i="1"/>
  <c r="AE12" i="1"/>
  <c r="AD12" i="1" s="1"/>
  <c r="AE17" i="1"/>
  <c r="AD17" i="1" s="1"/>
  <c r="AC15" i="1"/>
  <c r="AE14" i="1"/>
  <c r="AD14" i="1" s="1"/>
  <c r="AE16" i="1"/>
  <c r="AD16" i="1" s="1"/>
  <c r="AC12" i="1"/>
  <c r="AC9" i="1"/>
  <c r="AB9" i="1" s="1" a="1"/>
  <c r="AB9" i="1" s="1"/>
  <c r="AE15" i="1"/>
  <c r="AD15" i="1" s="1"/>
  <c r="AC14" i="1"/>
  <c r="AC10" i="1"/>
  <c r="AB10" i="1" s="1" a="1"/>
  <c r="AB10" i="1" s="1"/>
  <c r="AC16" i="1"/>
  <c r="AE11" i="1"/>
  <c r="AD11" i="1" s="1"/>
  <c r="AH5" i="1"/>
  <c r="AE18" i="1"/>
  <c r="AD18" i="1" s="1"/>
  <c r="AC13" i="1"/>
  <c r="AE10" i="1"/>
  <c r="AD10" i="1" s="1"/>
  <c r="AC11" i="1"/>
  <c r="AE13" i="1"/>
  <c r="AD13" i="1" s="1"/>
  <c r="AC17" i="1"/>
  <c r="AN15" i="1"/>
  <c r="AM15" i="1" s="1"/>
  <c r="AK13" i="1"/>
  <c r="AJ13" i="1" s="1"/>
  <c r="AK18" i="1"/>
  <c r="AJ18" i="1" s="1"/>
  <c r="AN12" i="1"/>
  <c r="AM12" i="1" s="1"/>
  <c r="AK10" i="1"/>
  <c r="AJ10" i="1" s="1"/>
  <c r="AN17" i="1"/>
  <c r="AM17" i="1" s="1"/>
  <c r="AK15" i="1"/>
  <c r="AJ15" i="1" s="1"/>
  <c r="AN9" i="1"/>
  <c r="AM9" i="1" s="1"/>
  <c r="AK11" i="1"/>
  <c r="AJ11" i="1" s="1"/>
  <c r="AK9" i="1"/>
  <c r="AJ9" i="1" s="1"/>
  <c r="AN11" i="1"/>
  <c r="AM11" i="1" s="1"/>
  <c r="AN10" i="1"/>
  <c r="AM10" i="1" s="1"/>
  <c r="AN18" i="1"/>
  <c r="AM18" i="1" s="1"/>
  <c r="AN14" i="1"/>
  <c r="AM14" i="1" s="1"/>
  <c r="AK17" i="1"/>
  <c r="AJ17" i="1" s="1"/>
  <c r="AN16" i="1"/>
  <c r="AM16" i="1" s="1"/>
  <c r="AN13" i="1"/>
  <c r="AM13" i="1" s="1"/>
  <c r="AK14" i="1"/>
  <c r="AJ14" i="1" s="1"/>
  <c r="AK12" i="1"/>
  <c r="AJ12" i="1" s="1"/>
  <c r="AK16" i="1"/>
  <c r="AJ16" i="1" s="1"/>
  <c r="AQ9" i="1"/>
  <c r="AP9" i="1" s="1"/>
  <c r="AT15" i="1"/>
  <c r="AS15" i="1" s="1"/>
  <c r="AQ15" i="1"/>
  <c r="AP15" i="1" s="1"/>
  <c r="AT17" i="1"/>
  <c r="AS17" i="1" s="1"/>
  <c r="AQ17" i="1"/>
  <c r="AP17" i="1" s="1"/>
  <c r="AQ14" i="1"/>
  <c r="AP14" i="1" s="1"/>
  <c r="AQ11" i="1"/>
  <c r="AP11" i="1" s="1"/>
  <c r="AT11" i="1"/>
  <c r="AS11" i="1" s="1"/>
  <c r="AT16" i="1"/>
  <c r="AS16" i="1" s="1"/>
  <c r="AT13" i="1"/>
  <c r="AS13" i="1" s="1"/>
  <c r="AQ16" i="1"/>
  <c r="AP16" i="1" s="1"/>
  <c r="AQ10" i="1"/>
  <c r="AP10" i="1" s="1"/>
  <c r="AT9" i="1"/>
  <c r="AS9" i="1" s="1"/>
  <c r="AQ12" i="1"/>
  <c r="AP12" i="1" s="1"/>
  <c r="AT14" i="1"/>
  <c r="AS14" i="1" s="1"/>
  <c r="AB17" i="1" l="1" a="1"/>
  <c r="AB17" i="1" s="1"/>
  <c r="AB16" i="1" a="1"/>
  <c r="AB16" i="1" s="1"/>
  <c r="AB15" i="1" a="1"/>
  <c r="AB15" i="1" s="1"/>
  <c r="AB11" i="1" a="1"/>
  <c r="AB11" i="1" s="1"/>
  <c r="AB14" i="1" a="1"/>
  <c r="AB14" i="1" s="1"/>
  <c r="AB18" i="1" a="1"/>
  <c r="AB18" i="1" s="1"/>
  <c r="AB13" i="1" a="1"/>
  <c r="AB13" i="1" s="1"/>
  <c r="AB12" i="1" a="1"/>
  <c r="AB12" i="1" s="1"/>
  <c r="AH11" i="1"/>
  <c r="AH16" i="1"/>
  <c r="AH13" i="1"/>
  <c r="AH10" i="1"/>
  <c r="AH18" i="1"/>
  <c r="AH15" i="1"/>
  <c r="AH9" i="1"/>
  <c r="AG9" i="1" s="1" a="1"/>
  <c r="AG9" i="1" s="1"/>
  <c r="AH14" i="1"/>
  <c r="AH17" i="1"/>
  <c r="AH12" i="1"/>
  <c r="AG16" i="1" l="1" a="1"/>
  <c r="AG16" i="1" s="1"/>
  <c r="AG13" i="1" a="1"/>
  <c r="AG13" i="1" s="1"/>
  <c r="AG12" i="1" a="1"/>
  <c r="AG12" i="1" s="1"/>
  <c r="AG17" i="1" a="1"/>
  <c r="AG17" i="1" s="1"/>
  <c r="AG11" i="1" a="1"/>
  <c r="AG11" i="1" s="1"/>
  <c r="AG14" i="1" a="1"/>
  <c r="AG14" i="1" s="1"/>
  <c r="AG15" i="1" a="1"/>
  <c r="AG15" i="1" s="1"/>
  <c r="AG18" i="1" a="1"/>
  <c r="AG18" i="1" s="1"/>
  <c r="AG10" i="1" a="1"/>
  <c r="AG10" i="1" s="1"/>
  <c r="T18" i="1" l="1"/>
  <c r="T11" i="1"/>
  <c r="T16" i="1"/>
  <c r="T12" i="1"/>
  <c r="T17" i="1"/>
  <c r="T15" i="1"/>
  <c r="T13" i="1"/>
  <c r="T10" i="1"/>
  <c r="T9" i="1"/>
  <c r="T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<sst xmlns="http://schemas.openxmlformats.org/spreadsheetml/2006/main" count="191" uniqueCount="171">
  <si>
    <t>SCM Capital Research</t>
  </si>
  <si>
    <t xml:space="preserve">                Today's Price List                </t>
  </si>
  <si>
    <t>PRICE BAND</t>
  </si>
  <si>
    <t>SYMBOL</t>
  </si>
  <si>
    <t>PREVIOUS</t>
  </si>
  <si>
    <t>HIGH</t>
  </si>
  <si>
    <t>LOW</t>
  </si>
  <si>
    <t>CLOSE</t>
  </si>
  <si>
    <t>CHANGE</t>
  </si>
  <si>
    <t>%CHANGE</t>
  </si>
  <si>
    <t xml:space="preserve">VOLUME </t>
  </si>
  <si>
    <t xml:space="preserve">VALUE </t>
  </si>
  <si>
    <t>YTD Price Change</t>
  </si>
  <si>
    <t>Symbol</t>
  </si>
  <si>
    <t>Close Price</t>
  </si>
  <si>
    <t>Change</t>
  </si>
  <si>
    <t>YTD</t>
  </si>
  <si>
    <t>Vol</t>
  </si>
  <si>
    <t>Val</t>
  </si>
  <si>
    <t>Top Losers TODAY</t>
  </si>
  <si>
    <t>Top gainers TODAY</t>
  </si>
  <si>
    <t>Top Losers YTD</t>
  </si>
  <si>
    <t>Top gainers YTD</t>
  </si>
  <si>
    <t>Top Vol</t>
  </si>
  <si>
    <t>Top Value</t>
  </si>
  <si>
    <t>ABBEYBANK</t>
  </si>
  <si>
    <t>ABCTRANS</t>
  </si>
  <si>
    <t>ACADEMY</t>
  </si>
  <si>
    <t>ACCESSCORP</t>
  </si>
  <si>
    <t>AFRIPRUD</t>
  </si>
  <si>
    <t>AIICO</t>
  </si>
  <si>
    <t>AIRTELAFRI</t>
  </si>
  <si>
    <t>ALEX</t>
  </si>
  <si>
    <t>ARADEL</t>
  </si>
  <si>
    <t>AUSTINLAZ</t>
  </si>
  <si>
    <t>BERGER</t>
  </si>
  <si>
    <t>BETAGLAS</t>
  </si>
  <si>
    <t>Advancers</t>
  </si>
  <si>
    <t>Decliners</t>
  </si>
  <si>
    <t xml:space="preserve"> Flat</t>
  </si>
  <si>
    <t>Mkt Breadth</t>
  </si>
  <si>
    <t>BUACEMENT</t>
  </si>
  <si>
    <t>BUAFOODS</t>
  </si>
  <si>
    <t>CADBURY</t>
  </si>
  <si>
    <t>CAP</t>
  </si>
  <si>
    <t xml:space="preserve"> </t>
  </si>
  <si>
    <t>CAVERTON</t>
  </si>
  <si>
    <t>CHAMPION</t>
  </si>
  <si>
    <t>CHAMS</t>
  </si>
  <si>
    <t>CHELLARAM</t>
  </si>
  <si>
    <t>CILEASING</t>
  </si>
  <si>
    <t>CMFC</t>
  </si>
  <si>
    <t>CNIF</t>
  </si>
  <si>
    <t>CONHALLPLC</t>
  </si>
  <si>
    <t>CONOIL</t>
  </si>
  <si>
    <t>CORNERST</t>
  </si>
  <si>
    <t>CUSTODIAN</t>
  </si>
  <si>
    <t>CUTIX</t>
  </si>
  <si>
    <t>CWG</t>
  </si>
  <si>
    <t>DAARCOMM</t>
  </si>
  <si>
    <t>DANGCEM</t>
  </si>
  <si>
    <t>DANGSUGAR</t>
  </si>
  <si>
    <t>ELLAHLAKES</t>
  </si>
  <si>
    <t>ENAMELWA</t>
  </si>
  <si>
    <t>ETERNA</t>
  </si>
  <si>
    <t>ETI</t>
  </si>
  <si>
    <t>ETRANZACT</t>
  </si>
  <si>
    <t>EUNISELL</t>
  </si>
  <si>
    <t>FCMB</t>
  </si>
  <si>
    <t>FIDELITYBK</t>
  </si>
  <si>
    <t>FIDSON</t>
  </si>
  <si>
    <t>FIRSTHOLDCO</t>
  </si>
  <si>
    <t>FTGINSURE</t>
  </si>
  <si>
    <t>FTNCOCOA</t>
  </si>
  <si>
    <t>GEREGU</t>
  </si>
  <si>
    <t>GTCO</t>
  </si>
  <si>
    <t>GUINEAINS</t>
  </si>
  <si>
    <t>GUINNESS</t>
  </si>
  <si>
    <t>HBMNG</t>
  </si>
  <si>
    <t>HMCALL</t>
  </si>
  <si>
    <t>HONYFLOUR</t>
  </si>
  <si>
    <t>IKEJAHOTEL</t>
  </si>
  <si>
    <t>IMG</t>
  </si>
  <si>
    <t>INFINITY</t>
  </si>
  <si>
    <t>INTBREW</t>
  </si>
  <si>
    <t>INTENEGINS</t>
  </si>
  <si>
    <t>JAIZBANK</t>
  </si>
  <si>
    <t>JAPAULGOLD</t>
  </si>
  <si>
    <t>JBERGER</t>
  </si>
  <si>
    <t>JOHNHOLT</t>
  </si>
  <si>
    <t>JULI</t>
  </si>
  <si>
    <t>LASACO</t>
  </si>
  <si>
    <t>LEARNAFRCA</t>
  </si>
  <si>
    <t>LEGENDINT</t>
  </si>
  <si>
    <t>LINKASSURE</t>
  </si>
  <si>
    <t>LIVESTOCK</t>
  </si>
  <si>
    <t>LIVINGTRUST</t>
  </si>
  <si>
    <t>MANSARD</t>
  </si>
  <si>
    <t>MAYBAKER</t>
  </si>
  <si>
    <t>MBENEFIT</t>
  </si>
  <si>
    <t>MCNICHOLS</t>
  </si>
  <si>
    <t>MECURE</t>
  </si>
  <si>
    <t>MEYER</t>
  </si>
  <si>
    <t>MORISON</t>
  </si>
  <si>
    <t>MTNN</t>
  </si>
  <si>
    <t>MULTIVERSE</t>
  </si>
  <si>
    <t>NAHCO</t>
  </si>
  <si>
    <t>NASCON</t>
  </si>
  <si>
    <t>NB</t>
  </si>
  <si>
    <t>NCR</t>
  </si>
  <si>
    <t>NEIMETH</t>
  </si>
  <si>
    <t>NEM</t>
  </si>
  <si>
    <t>NESTLE</t>
  </si>
  <si>
    <t>NGXGROUP</t>
  </si>
  <si>
    <t>NIDF</t>
  </si>
  <si>
    <t>NNFM</t>
  </si>
  <si>
    <t>NPFMCRFBK</t>
  </si>
  <si>
    <t>NREIT</t>
  </si>
  <si>
    <t>NSLTECH</t>
  </si>
  <si>
    <t>OANDO</t>
  </si>
  <si>
    <t>OKOMUOIL</t>
  </si>
  <si>
    <t>OMATEK</t>
  </si>
  <si>
    <t>PREMPAINTS</t>
  </si>
  <si>
    <t>PRESCO</t>
  </si>
  <si>
    <t>PRESTIGE</t>
  </si>
  <si>
    <t>PZ</t>
  </si>
  <si>
    <t>REDSTAREX</t>
  </si>
  <si>
    <t>REGALINS</t>
  </si>
  <si>
    <t>ROYALEX</t>
  </si>
  <si>
    <t>RTBRISCOE</t>
  </si>
  <si>
    <t>SCOA</t>
  </si>
  <si>
    <t>SEPLAT</t>
  </si>
  <si>
    <t>SFSREIT</t>
  </si>
  <si>
    <t>SKYAVN</t>
  </si>
  <si>
    <t>SOVRENINS</t>
  </si>
  <si>
    <t>STANBIC</t>
  </si>
  <si>
    <t>STERLINGNG</t>
  </si>
  <si>
    <t>SUNUASSUR</t>
  </si>
  <si>
    <t>TANTALIZER</t>
  </si>
  <si>
    <t>THOMASWY</t>
  </si>
  <si>
    <t>TIP</t>
  </si>
  <si>
    <t>TOTAL</t>
  </si>
  <si>
    <t>TRANSCOHOT</t>
  </si>
  <si>
    <t>TRANSCORP</t>
  </si>
  <si>
    <t>TRANSEXPR</t>
  </si>
  <si>
    <t>TRANSPOWER</t>
  </si>
  <si>
    <t>TRIPPLEG</t>
  </si>
  <si>
    <t>UACN</t>
  </si>
  <si>
    <t>UBA</t>
  </si>
  <si>
    <t>UCAP</t>
  </si>
  <si>
    <t>UHOMREIT</t>
  </si>
  <si>
    <t>UNILEVER</t>
  </si>
  <si>
    <t>UNIONDICON</t>
  </si>
  <si>
    <t>UNIVINSURE</t>
  </si>
  <si>
    <t>UPDC</t>
  </si>
  <si>
    <t>UPDCREIT</t>
  </si>
  <si>
    <t>UPL</t>
  </si>
  <si>
    <t>VERITASKAP</t>
  </si>
  <si>
    <t>VFDGROUP</t>
  </si>
  <si>
    <t>VITAFOAM</t>
  </si>
  <si>
    <t>WAPIC</t>
  </si>
  <si>
    <t>WEMABANK</t>
  </si>
  <si>
    <t>ZENITHBANK</t>
  </si>
  <si>
    <t>ZICHIS</t>
  </si>
  <si>
    <t>10%</t>
  </si>
  <si>
    <t>9.8%</t>
  </si>
  <si>
    <t>9.3%</t>
  </si>
  <si>
    <t>7.6%</t>
  </si>
  <si>
    <t>6.7%</t>
  </si>
  <si>
    <t>6.4%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</si>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</sst>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0.0"/>
    <numFmt numFmtId="166" formatCode="0.00_);\(0.00\)"/>
    <numFmt numFmtId="167" formatCode="0.0%"/>
    <numFmt numFmtId="168" formatCode="_(* #,##0_);_(* \(#,##0\);_(* &quot;-&quot;??_);_(@_)"/>
    <numFmt numFmtId="169" formatCode="0.00&quot;x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ash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3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2" xfId="0" applyFont="1" applyFill="1" applyBorder="1"/>
    <xf numFmtId="0" fontId="10" fillId="3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/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3" fillId="5" borderId="4" xfId="0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43" fontId="14" fillId="5" borderId="6" xfId="1" applyFont="1" applyFill="1" applyBorder="1" applyAlignment="1" applyProtection="1">
      <alignment vertical="center" wrapText="1"/>
      <protection hidden="1"/>
    </xf>
    <xf numFmtId="0" fontId="14" fillId="5" borderId="6" xfId="0" applyFont="1" applyFill="1" applyBorder="1" applyAlignment="1" applyProtection="1">
      <alignment horizontal="center" vertical="center" wrapText="1"/>
      <protection hidden="1"/>
    </xf>
    <xf numFmtId="2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0" borderId="4" xfId="0" applyFont="1" applyBorder="1" applyProtection="1"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0" fillId="4" borderId="0" xfId="0" applyFill="1"/>
    <xf numFmtId="0" fontId="7" fillId="0" borderId="0" xfId="0" applyFont="1" applyAlignment="1">
      <alignment vertical="top" wrapText="1"/>
    </xf>
    <xf numFmtId="44" fontId="6" fillId="0" borderId="8" xfId="1" applyNumberFormat="1" applyFont="1" applyFill="1" applyBorder="1" applyAlignment="1" applyProtection="1">
      <protection hidden="1"/>
    </xf>
    <xf numFmtId="166" fontId="6" fillId="0" borderId="9" xfId="1" applyNumberFormat="1" applyFont="1" applyFill="1" applyBorder="1" applyAlignment="1" applyProtection="1">
      <alignment horizontal="center"/>
      <protection hidden="1"/>
    </xf>
    <xf numFmtId="166" fontId="16" fillId="2" borderId="9" xfId="1" applyNumberFormat="1" applyFont="1" applyFill="1" applyBorder="1" applyAlignment="1" applyProtection="1">
      <alignment horizontal="center"/>
      <protection hidden="1"/>
    </xf>
    <xf numFmtId="2" fontId="6" fillId="0" borderId="10" xfId="2" applyNumberFormat="1" applyFont="1" applyFill="1" applyBorder="1" applyAlignment="1" applyProtection="1">
      <alignment horizontal="center"/>
      <protection hidden="1"/>
    </xf>
    <xf numFmtId="43" fontId="6" fillId="0" borderId="9" xfId="1" applyFont="1" applyFill="1" applyBorder="1" applyAlignment="1" applyProtection="1">
      <alignment horizontal="right"/>
      <protection hidden="1"/>
    </xf>
    <xf numFmtId="37" fontId="6" fillId="0" borderId="9" xfId="1" applyNumberFormat="1" applyFont="1" applyFill="1" applyBorder="1" applyAlignment="1" applyProtection="1">
      <alignment horizontal="right"/>
      <protection hidden="1"/>
    </xf>
    <xf numFmtId="167" fontId="16" fillId="0" borderId="11" xfId="2" applyNumberFormat="1" applyFont="1" applyFill="1" applyBorder="1" applyAlignment="1" applyProtection="1">
      <alignment horizontal="center"/>
      <protection hidden="1"/>
    </xf>
    <xf numFmtId="167" fontId="16" fillId="0" borderId="0" xfId="2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left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43" fontId="6" fillId="0" borderId="4" xfId="1" applyFont="1" applyBorder="1" applyAlignment="1" applyProtection="1">
      <alignment horizontal="center"/>
    </xf>
    <xf numFmtId="4" fontId="13" fillId="0" borderId="0" xfId="3" applyNumberFormat="1" applyFont="1" applyAlignment="1" applyProtection="1">
      <alignment horizontal="center"/>
    </xf>
    <xf numFmtId="10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/>
    </xf>
    <xf numFmtId="2" fontId="7" fillId="4" borderId="0" xfId="0" applyNumberFormat="1" applyFont="1" applyFill="1"/>
    <xf numFmtId="0" fontId="7" fillId="0" borderId="0" xfId="0" applyFont="1" applyAlignment="1">
      <alignment horizontal="center"/>
    </xf>
    <xf numFmtId="2" fontId="7" fillId="0" borderId="0" xfId="0" applyNumberFormat="1" applyFont="1"/>
    <xf numFmtId="168" fontId="7" fillId="0" borderId="0" xfId="1" applyNumberFormat="1" applyFont="1"/>
    <xf numFmtId="43" fontId="7" fillId="0" borderId="0" xfId="1" applyFont="1"/>
    <xf numFmtId="44" fontId="6" fillId="0" borderId="12" xfId="1" applyNumberFormat="1" applyFont="1" applyFill="1" applyBorder="1" applyAlignment="1" applyProtection="1">
      <protection hidden="1"/>
    </xf>
    <xf numFmtId="166" fontId="6" fillId="0" borderId="13" xfId="1" applyNumberFormat="1" applyFont="1" applyFill="1" applyBorder="1" applyAlignment="1" applyProtection="1">
      <alignment horizontal="center"/>
      <protection hidden="1"/>
    </xf>
    <xf numFmtId="2" fontId="6" fillId="0" borderId="14" xfId="2" applyNumberFormat="1" applyFont="1" applyFill="1" applyBorder="1" applyAlignment="1" applyProtection="1">
      <alignment horizontal="center"/>
      <protection hidden="1"/>
    </xf>
    <xf numFmtId="43" fontId="6" fillId="0" borderId="13" xfId="1" applyFont="1" applyFill="1" applyBorder="1" applyAlignment="1" applyProtection="1">
      <alignment horizontal="right"/>
      <protection hidden="1"/>
    </xf>
    <xf numFmtId="37" fontId="6" fillId="0" borderId="13" xfId="1" applyNumberFormat="1" applyFont="1" applyFill="1" applyBorder="1" applyAlignment="1" applyProtection="1">
      <alignment horizontal="right"/>
      <protection hidden="1"/>
    </xf>
    <xf numFmtId="167" fontId="16" fillId="0" borderId="15" xfId="2" applyNumberFormat="1" applyFont="1" applyFill="1" applyBorder="1" applyAlignment="1" applyProtection="1">
      <alignment horizontal="center"/>
      <protection hidden="1"/>
    </xf>
    <xf numFmtId="0" fontId="17" fillId="0" borderId="0" xfId="0" applyFont="1"/>
    <xf numFmtId="0" fontId="2" fillId="6" borderId="4" xfId="0" applyFont="1" applyFill="1" applyBorder="1"/>
    <xf numFmtId="169" fontId="2" fillId="6" borderId="4" xfId="0" applyNumberFormat="1" applyFont="1" applyFill="1" applyBorder="1"/>
    <xf numFmtId="43" fontId="0" fillId="0" borderId="0" xfId="0" applyNumberFormat="1"/>
    <xf numFmtId="0" fontId="2" fillId="0" borderId="0" xfId="0" applyFont="1"/>
    <xf numFmtId="14" fontId="0" fillId="0" borderId="0" xfId="0" applyNumberFormat="1"/>
    <xf numFmtId="10" fontId="0" fillId="0" borderId="0" xfId="2" applyNumberFormat="1" applyFont="1"/>
    <xf numFmtId="166" fontId="6" fillId="0" borderId="13" xfId="1" applyNumberFormat="1" applyFont="1" applyFill="1" applyBorder="1" applyAlignment="1" applyProtection="1">
      <alignment horizontal="right"/>
      <protection hidden="1"/>
    </xf>
  </cellXfs>
  <cellStyles count="4">
    <cellStyle name="Comma 4" xfId="1" xr:uid="{E4BB7FF4-A65E-43D9-9700-8C3090C14ECC}"/>
    <cellStyle name="Normal" xfId="0" builtinId="0"/>
    <cellStyle name="Percent 2" xfId="2" xr:uid="{D58C784F-B400-4D5A-852F-B1A2E5256EDD}"/>
    <cellStyle name="Percent 4" xfId="3" xr:uid="{A0D746A4-B204-4290-91A0-A81792D0F9DC}"/>
  </cellStyles>
  <dxfs count="14">
    <dxf>
      <font>
        <b/>
        <i val="0"/>
        <color rgb="FFC00000"/>
      </font>
    </dxf>
    <dxf>
      <font>
        <color rgb="FF336600"/>
      </font>
    </dxf>
    <dxf>
      <font>
        <b/>
        <i val="0"/>
        <color rgb="FF336600"/>
      </font>
    </dxf>
    <dxf>
      <font>
        <b/>
        <i val="0"/>
        <color rgb="FF3366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/>
        <i val="0"/>
        <color rgb="FF336600"/>
      </font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</xdr:colOff>
          <xdr:row>0</xdr:row>
          <xdr:rowOff>60960</xdr:rowOff>
        </xdr:from>
        <xdr:to>
          <xdr:col>15</xdr:col>
          <xdr:colOff>289560</xdr:colOff>
          <xdr:row>1</xdr:row>
          <xdr:rowOff>106680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8C5D97BF-DB1C-4069-9999-2C536481C8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1</xdr:row>
          <xdr:rowOff>144780</xdr:rowOff>
        </xdr:from>
        <xdr:to>
          <xdr:col>15</xdr:col>
          <xdr:colOff>312420</xdr:colOff>
          <xdr:row>2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F0E03CC9-2366-4BAC-9263-D3DB1C10B7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2</xdr:row>
          <xdr:rowOff>22860</xdr:rowOff>
        </xdr:from>
        <xdr:to>
          <xdr:col>15</xdr:col>
          <xdr:colOff>304800</xdr:colOff>
          <xdr:row>3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FA2B43F8-1977-4732-9106-98D2EA6342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3</xdr:row>
          <xdr:rowOff>60960</xdr:rowOff>
        </xdr:from>
        <xdr:to>
          <xdr:col>15</xdr:col>
          <xdr:colOff>304800</xdr:colOff>
          <xdr:row>4</xdr:row>
          <xdr:rowOff>22860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6F287295-0AB8-4968-9EF7-D000CA73D7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4</xdr:row>
          <xdr:rowOff>38100</xdr:rowOff>
        </xdr:from>
        <xdr:to>
          <xdr:col>15</xdr:col>
          <xdr:colOff>304800</xdr:colOff>
          <xdr:row>5</xdr:row>
          <xdr:rowOff>38100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C60FCC45-9307-41FE-A1B2-32C549570E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 (Vol)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5</xdr:row>
          <xdr:rowOff>60960</xdr:rowOff>
        </xdr:from>
        <xdr:to>
          <xdr:col>15</xdr:col>
          <xdr:colOff>327660</xdr:colOff>
          <xdr:row>6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D03E2387-B2B7-4F4E-B66F-0209E32E11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(Value)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1</xdr:row>
      <xdr:rowOff>192617</xdr:rowOff>
    </xdr:from>
    <xdr:to>
      <xdr:col>12</xdr:col>
      <xdr:colOff>1675</xdr:colOff>
      <xdr:row>4</xdr:row>
      <xdr:rowOff>84667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AB3E72AC-91EF-498F-84BE-378BF68FF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4057"/>
          <a:ext cx="2752495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CM%20DAILY%20MARKET%20REPORT%20(2026)/Current%20Pricelist%20Template%202026%201.xlsx" TargetMode="External"/><Relationship Id="rId2" Type="http://schemas.openxmlformats.org/officeDocument/2006/relationships/externalLinkPath" Target="file:///C:\Users\EseogheneToweh\Downloads\SCM%20DAILY%20MARKET%20REPORT%20(2026)\Current%20Pricelist%20Template%202026%201.xlsx" TargetMode="External"/><Relationship Id="rId1" Type="http://schemas.openxmlformats.org/officeDocument/2006/relationships/externalLinkPath" Target="/Users/EseogheneToweh/Downloads/SCM%20DAILY%20MARKET%20REPORT%20(2026)/Current%20Pricelist%20Template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celist"/>
      <sheetName val="Work"/>
      <sheetName val="Final"/>
    </sheetNames>
    <sheetDataSet>
      <sheetData sheetId="0"/>
      <sheetData sheetId="1"/>
      <sheetData sheetId="2">
        <row r="50">
          <cell r="B50" t="str">
            <v>SYMBOL</v>
          </cell>
          <cell r="C50" t="str">
            <v>PCLOSE</v>
          </cell>
          <cell r="F50" t="str">
            <v>CLOSE</v>
          </cell>
          <cell r="I50" t="str">
            <v>VOLUME</v>
          </cell>
          <cell r="J50" t="str">
            <v>VALUE</v>
          </cell>
        </row>
        <row r="51">
          <cell r="C51" t="str">
            <v>(NGN)</v>
          </cell>
          <cell r="F51" t="str">
            <v>(NGN)</v>
          </cell>
          <cell r="J51" t="str">
            <v>(NGN)</v>
          </cell>
        </row>
        <row r="52">
          <cell r="B52" t="str">
            <v>ABBEYBANK</v>
          </cell>
          <cell r="C52">
            <v>10</v>
          </cell>
          <cell r="F52">
            <v>9.1</v>
          </cell>
          <cell r="I52">
            <v>3022058</v>
          </cell>
          <cell r="J52">
            <v>28069123</v>
          </cell>
        </row>
        <row r="53">
          <cell r="B53" t="str">
            <v>ABCTRANS</v>
          </cell>
          <cell r="C53">
            <v>7.8</v>
          </cell>
          <cell r="F53">
            <v>7.05</v>
          </cell>
          <cell r="I53">
            <v>554449</v>
          </cell>
          <cell r="J53">
            <v>3908865.45</v>
          </cell>
        </row>
        <row r="54">
          <cell r="B54" t="str">
            <v>ACADEMY</v>
          </cell>
          <cell r="C54">
            <v>6.4</v>
          </cell>
          <cell r="F54">
            <v>6.4</v>
          </cell>
          <cell r="I54">
            <v>146703</v>
          </cell>
          <cell r="J54">
            <v>967991.85</v>
          </cell>
        </row>
        <row r="55">
          <cell r="B55" t="str">
            <v>ACCESSCORP</v>
          </cell>
          <cell r="C55">
            <v>25</v>
          </cell>
          <cell r="F55">
            <v>25.5</v>
          </cell>
          <cell r="I55">
            <v>190716027</v>
          </cell>
          <cell r="J55">
            <v>4824401089.3499947</v>
          </cell>
        </row>
        <row r="56">
          <cell r="B56" t="str">
            <v>AFRIPRUD</v>
          </cell>
          <cell r="C56">
            <v>13.2</v>
          </cell>
          <cell r="F56">
            <v>13.6</v>
          </cell>
          <cell r="I56">
            <v>7099021</v>
          </cell>
          <cell r="J56">
            <v>97543244.849999994</v>
          </cell>
        </row>
        <row r="57">
          <cell r="B57" t="str">
            <v>AIICO</v>
          </cell>
          <cell r="C57">
            <v>4.13</v>
          </cell>
          <cell r="F57">
            <v>4.1500000000000004</v>
          </cell>
          <cell r="I57">
            <v>16911228</v>
          </cell>
          <cell r="J57">
            <v>69615293.090000004</v>
          </cell>
        </row>
        <row r="58">
          <cell r="B58" t="str">
            <v>AIRTELAFRI</v>
          </cell>
          <cell r="C58">
            <v>5801.4</v>
          </cell>
          <cell r="F58">
            <v>5801.4</v>
          </cell>
          <cell r="I58">
            <v>6578</v>
          </cell>
          <cell r="J58">
            <v>41740591.600000001</v>
          </cell>
        </row>
        <row r="59">
          <cell r="B59" t="str">
            <v>ALEX</v>
          </cell>
          <cell r="C59">
            <v>9.9</v>
          </cell>
          <cell r="F59">
            <v>9.9</v>
          </cell>
          <cell r="I59">
            <v>122716</v>
          </cell>
          <cell r="J59">
            <v>1125857.2</v>
          </cell>
        </row>
        <row r="60">
          <cell r="B60" t="str">
            <v>ARADEL</v>
          </cell>
          <cell r="C60">
            <v>1526.8</v>
          </cell>
          <cell r="F60">
            <v>1526.8</v>
          </cell>
          <cell r="I60">
            <v>562495</v>
          </cell>
          <cell r="J60">
            <v>822378985.70000005</v>
          </cell>
        </row>
        <row r="61">
          <cell r="B61" t="str">
            <v>AUSTINLAZ</v>
          </cell>
          <cell r="C61">
            <v>3.63</v>
          </cell>
          <cell r="F61">
            <v>3.63</v>
          </cell>
          <cell r="I61">
            <v>315214</v>
          </cell>
          <cell r="J61">
            <v>1049262.57</v>
          </cell>
        </row>
        <row r="62">
          <cell r="B62" t="str">
            <v>BERGER</v>
          </cell>
          <cell r="C62">
            <v>147.6</v>
          </cell>
          <cell r="F62">
            <v>147.6</v>
          </cell>
          <cell r="I62">
            <v>8479</v>
          </cell>
          <cell r="J62">
            <v>1126435.1499999999</v>
          </cell>
        </row>
        <row r="63">
          <cell r="B63" t="str">
            <v>BETAGLAS</v>
          </cell>
          <cell r="C63">
            <v>562.79999999999995</v>
          </cell>
          <cell r="F63">
            <v>562.79999999999995</v>
          </cell>
          <cell r="I63">
            <v>31807</v>
          </cell>
          <cell r="J63">
            <v>16165665</v>
          </cell>
        </row>
        <row r="64">
          <cell r="B64" t="str">
            <v>BUACEMENT</v>
          </cell>
          <cell r="C64">
            <v>275.60000000000002</v>
          </cell>
          <cell r="F64">
            <v>303.10000000000002</v>
          </cell>
          <cell r="I64">
            <v>3650145</v>
          </cell>
          <cell r="J64">
            <v>1101560297.400001</v>
          </cell>
        </row>
        <row r="65">
          <cell r="B65" t="str">
            <v>BUAFOODS</v>
          </cell>
          <cell r="C65">
            <v>939</v>
          </cell>
          <cell r="F65">
            <v>939</v>
          </cell>
          <cell r="I65">
            <v>123381</v>
          </cell>
          <cell r="J65">
            <v>104269283.09999999</v>
          </cell>
        </row>
        <row r="66">
          <cell r="B66" t="str">
            <v>CADBURY</v>
          </cell>
          <cell r="C66">
            <v>57</v>
          </cell>
          <cell r="F66">
            <v>57</v>
          </cell>
          <cell r="I66">
            <v>981035</v>
          </cell>
          <cell r="J66">
            <v>61117476.399999999</v>
          </cell>
        </row>
        <row r="67">
          <cell r="B67" t="str">
            <v>CAP</v>
          </cell>
          <cell r="C67">
            <v>142.44999999999999</v>
          </cell>
          <cell r="F67">
            <v>142.44999999999999</v>
          </cell>
          <cell r="I67">
            <v>65612</v>
          </cell>
          <cell r="J67">
            <v>9188790.9000000004</v>
          </cell>
        </row>
        <row r="68">
          <cell r="B68" t="str">
            <v>CAVERTON</v>
          </cell>
          <cell r="C68">
            <v>5</v>
          </cell>
          <cell r="F68">
            <v>4.6500000000000004</v>
          </cell>
          <cell r="I68">
            <v>1692542</v>
          </cell>
          <cell r="J68">
            <v>8115763.9000000004</v>
          </cell>
        </row>
        <row r="69">
          <cell r="B69" t="str">
            <v>CHAMPION</v>
          </cell>
          <cell r="C69">
            <v>11.75</v>
          </cell>
          <cell r="F69">
            <v>11.65</v>
          </cell>
          <cell r="I69">
            <v>4175410</v>
          </cell>
          <cell r="J69">
            <v>48587193.899999999</v>
          </cell>
        </row>
        <row r="70">
          <cell r="B70" t="str">
            <v>CHAMS</v>
          </cell>
          <cell r="C70">
            <v>4.2</v>
          </cell>
          <cell r="F70">
            <v>4.2</v>
          </cell>
          <cell r="I70">
            <v>17313594</v>
          </cell>
          <cell r="J70">
            <v>71481413.209999993</v>
          </cell>
        </row>
        <row r="71">
          <cell r="B71" t="str">
            <v>CHELLARAM</v>
          </cell>
          <cell r="C71">
            <v>13.2</v>
          </cell>
          <cell r="F71">
            <v>13.2</v>
          </cell>
          <cell r="I71">
            <v>16812</v>
          </cell>
          <cell r="J71">
            <v>201744</v>
          </cell>
        </row>
        <row r="72">
          <cell r="B72" t="str">
            <v>CILEASING</v>
          </cell>
          <cell r="C72">
            <v>5.55</v>
          </cell>
          <cell r="F72">
            <v>5.5</v>
          </cell>
          <cell r="I72">
            <v>3055408</v>
          </cell>
          <cell r="J72">
            <v>17443615.050000001</v>
          </cell>
        </row>
        <row r="73">
          <cell r="B73" t="str">
            <v>CMFC</v>
          </cell>
          <cell r="C73">
            <v>3.3</v>
          </cell>
          <cell r="F73">
            <v>3.35</v>
          </cell>
          <cell r="I73">
            <v>5390135</v>
          </cell>
          <cell r="J73">
            <v>17754196.25</v>
          </cell>
        </row>
        <row r="74">
          <cell r="B74" t="str">
            <v>CNIF</v>
          </cell>
          <cell r="C74">
            <v>116</v>
          </cell>
          <cell r="F74">
            <v>116</v>
          </cell>
          <cell r="I74">
            <v>3000</v>
          </cell>
          <cell r="J74">
            <v>382800</v>
          </cell>
        </row>
        <row r="75">
          <cell r="B75" t="str">
            <v>CONHALLPLC</v>
          </cell>
          <cell r="C75">
            <v>6.72</v>
          </cell>
          <cell r="F75">
            <v>6.72</v>
          </cell>
          <cell r="I75">
            <v>1279936</v>
          </cell>
          <cell r="J75">
            <v>8635100.4600000009</v>
          </cell>
        </row>
        <row r="76">
          <cell r="B76" t="str">
            <v>CONOIL</v>
          </cell>
          <cell r="C76">
            <v>210</v>
          </cell>
          <cell r="F76">
            <v>210</v>
          </cell>
          <cell r="I76">
            <v>20764</v>
          </cell>
          <cell r="J76">
            <v>3990545.2</v>
          </cell>
        </row>
        <row r="77">
          <cell r="B77" t="str">
            <v>CORNERST</v>
          </cell>
          <cell r="C77">
            <v>5.75</v>
          </cell>
          <cell r="F77">
            <v>5.75</v>
          </cell>
          <cell r="I77">
            <v>736039</v>
          </cell>
          <cell r="J77">
            <v>4031527.25</v>
          </cell>
        </row>
        <row r="78">
          <cell r="B78" t="str">
            <v>CUSTODIAN</v>
          </cell>
          <cell r="C78">
            <v>69</v>
          </cell>
          <cell r="F78">
            <v>75.900000000000006</v>
          </cell>
          <cell r="I78">
            <v>3894132</v>
          </cell>
          <cell r="J78">
            <v>294218179.05000001</v>
          </cell>
        </row>
        <row r="79">
          <cell r="B79" t="str">
            <v>CUTIX</v>
          </cell>
          <cell r="C79">
            <v>2.9</v>
          </cell>
          <cell r="F79">
            <v>2.8</v>
          </cell>
          <cell r="I79">
            <v>4134569</v>
          </cell>
          <cell r="J79">
            <v>11785613.08</v>
          </cell>
        </row>
        <row r="80">
          <cell r="B80" t="str">
            <v>CWG</v>
          </cell>
          <cell r="C80">
            <v>19.7</v>
          </cell>
          <cell r="F80">
            <v>20</v>
          </cell>
          <cell r="I80">
            <v>950554</v>
          </cell>
          <cell r="J80">
            <v>19056816.399999999</v>
          </cell>
        </row>
        <row r="81">
          <cell r="B81" t="str">
            <v>DAARCOMM</v>
          </cell>
          <cell r="C81">
            <v>1.65</v>
          </cell>
          <cell r="F81">
            <v>1.61</v>
          </cell>
          <cell r="I81">
            <v>2049339</v>
          </cell>
          <cell r="J81">
            <v>3395377.37</v>
          </cell>
        </row>
        <row r="82">
          <cell r="B82" t="str">
            <v>DANGCEM</v>
          </cell>
          <cell r="C82">
            <v>1047</v>
          </cell>
          <cell r="F82">
            <v>1047</v>
          </cell>
          <cell r="I82">
            <v>408050</v>
          </cell>
          <cell r="J82">
            <v>422520134.30000001</v>
          </cell>
        </row>
        <row r="83">
          <cell r="B83" t="str">
            <v>DANGSUGAR</v>
          </cell>
          <cell r="C83">
            <v>73</v>
          </cell>
          <cell r="F83">
            <v>73</v>
          </cell>
          <cell r="I83">
            <v>4579360</v>
          </cell>
          <cell r="J83">
            <v>334128336.80000001</v>
          </cell>
        </row>
        <row r="84">
          <cell r="B84" t="str">
            <v>ELLAHLAKES</v>
          </cell>
          <cell r="C84">
            <v>9</v>
          </cell>
          <cell r="F84">
            <v>8.9499999999999993</v>
          </cell>
          <cell r="I84">
            <v>4741356</v>
          </cell>
          <cell r="J84">
            <v>41648641.299999997</v>
          </cell>
        </row>
        <row r="85">
          <cell r="B85" t="str">
            <v>ENAMELWA</v>
          </cell>
          <cell r="C85">
            <v>40.700000000000003</v>
          </cell>
          <cell r="F85">
            <v>40.700000000000003</v>
          </cell>
          <cell r="I85">
            <v>129</v>
          </cell>
          <cell r="J85">
            <v>5250.3</v>
          </cell>
        </row>
        <row r="86">
          <cell r="B86" t="str">
            <v>ETERNA</v>
          </cell>
          <cell r="C86">
            <v>28.8</v>
          </cell>
          <cell r="F86">
            <v>30.5</v>
          </cell>
          <cell r="I86">
            <v>599898</v>
          </cell>
          <cell r="J86">
            <v>18646461.25</v>
          </cell>
        </row>
        <row r="87">
          <cell r="B87" t="str">
            <v>ETI</v>
          </cell>
          <cell r="C87">
            <v>85.7</v>
          </cell>
          <cell r="F87">
            <v>85.7</v>
          </cell>
          <cell r="I87">
            <v>482354</v>
          </cell>
          <cell r="J87">
            <v>38123541.450000003</v>
          </cell>
        </row>
        <row r="88">
          <cell r="B88" t="str">
            <v>ETRANZACT</v>
          </cell>
          <cell r="C88">
            <v>14.5</v>
          </cell>
          <cell r="F88">
            <v>14.5</v>
          </cell>
          <cell r="I88">
            <v>296456</v>
          </cell>
          <cell r="J88">
            <v>4408663.7</v>
          </cell>
        </row>
        <row r="89">
          <cell r="B89" t="str">
            <v>EUNISELL</v>
          </cell>
          <cell r="C89">
            <v>189</v>
          </cell>
          <cell r="F89">
            <v>189</v>
          </cell>
          <cell r="I89">
            <v>5148</v>
          </cell>
          <cell r="J89">
            <v>875674.8</v>
          </cell>
        </row>
        <row r="90">
          <cell r="B90" t="str">
            <v>FCMB</v>
          </cell>
          <cell r="C90">
            <v>10.8</v>
          </cell>
          <cell r="F90">
            <v>11.8</v>
          </cell>
          <cell r="I90">
            <v>20712051</v>
          </cell>
          <cell r="J90">
            <v>228141018.05000001</v>
          </cell>
        </row>
        <row r="91">
          <cell r="B91" t="str">
            <v>FIDELITYBK</v>
          </cell>
          <cell r="C91">
            <v>21.85</v>
          </cell>
          <cell r="F91">
            <v>21.8</v>
          </cell>
          <cell r="I91">
            <v>6931204</v>
          </cell>
          <cell r="J91">
            <v>147832917.69999999</v>
          </cell>
        </row>
        <row r="92">
          <cell r="B92" t="str">
            <v>FIDSON</v>
          </cell>
          <cell r="C92">
            <v>102.75</v>
          </cell>
          <cell r="F92">
            <v>99</v>
          </cell>
          <cell r="I92">
            <v>3236733</v>
          </cell>
          <cell r="J92">
            <v>316782995.60000002</v>
          </cell>
        </row>
        <row r="93">
          <cell r="B93" t="str">
            <v>FIRSTHOLDCO</v>
          </cell>
          <cell r="C93">
            <v>95.95</v>
          </cell>
          <cell r="F93">
            <v>105.5</v>
          </cell>
          <cell r="I93">
            <v>203937684</v>
          </cell>
          <cell r="J93">
            <v>21515425662</v>
          </cell>
        </row>
        <row r="94">
          <cell r="B94" t="str">
            <v>FTGINSURE</v>
          </cell>
          <cell r="C94">
            <v>2.84</v>
          </cell>
          <cell r="F94">
            <v>2.8</v>
          </cell>
          <cell r="I94">
            <v>2408660</v>
          </cell>
          <cell r="J94">
            <v>6302793.2199999997</v>
          </cell>
        </row>
        <row r="95">
          <cell r="B95" t="str">
            <v>FTNCOCOA</v>
          </cell>
          <cell r="C95">
            <v>8.4499999999999993</v>
          </cell>
          <cell r="F95">
            <v>9.2899999999999991</v>
          </cell>
          <cell r="I95">
            <v>6935332</v>
          </cell>
          <cell r="J95">
            <v>63192373.670000002</v>
          </cell>
        </row>
        <row r="96">
          <cell r="B96" t="str">
            <v>GEREGU</v>
          </cell>
          <cell r="C96">
            <v>825.7</v>
          </cell>
          <cell r="F96">
            <v>825.7</v>
          </cell>
          <cell r="I96">
            <v>3338</v>
          </cell>
          <cell r="J96">
            <v>2480801.6</v>
          </cell>
        </row>
        <row r="97">
          <cell r="B97" t="str">
            <v>GTCO</v>
          </cell>
          <cell r="C97">
            <v>129.19999999999999</v>
          </cell>
          <cell r="F97">
            <v>129</v>
          </cell>
          <cell r="I97">
            <v>18985239</v>
          </cell>
          <cell r="J97">
            <v>2450482268.8999991</v>
          </cell>
        </row>
        <row r="98">
          <cell r="B98" t="str">
            <v>GUINEAINS</v>
          </cell>
          <cell r="C98">
            <v>0.87</v>
          </cell>
          <cell r="F98">
            <v>0.82</v>
          </cell>
          <cell r="I98">
            <v>8624352</v>
          </cell>
          <cell r="J98">
            <v>7171769.5499999998</v>
          </cell>
        </row>
        <row r="99">
          <cell r="B99" t="str">
            <v>GUINNESS</v>
          </cell>
          <cell r="C99">
            <v>329</v>
          </cell>
          <cell r="F99">
            <v>340</v>
          </cell>
          <cell r="I99">
            <v>2570264</v>
          </cell>
          <cell r="J99">
            <v>878853880.79999995</v>
          </cell>
        </row>
        <row r="100">
          <cell r="B100" t="str">
            <v>HBMNG</v>
          </cell>
          <cell r="C100">
            <v>335</v>
          </cell>
          <cell r="F100">
            <v>335</v>
          </cell>
          <cell r="I100">
            <v>14674513</v>
          </cell>
          <cell r="J100">
            <v>4919020638</v>
          </cell>
        </row>
        <row r="101">
          <cell r="B101" t="str">
            <v>HMCALL</v>
          </cell>
          <cell r="C101">
            <v>3.65</v>
          </cell>
          <cell r="F101">
            <v>3.65</v>
          </cell>
          <cell r="I101">
            <v>208099</v>
          </cell>
          <cell r="J101">
            <v>765119.69</v>
          </cell>
        </row>
        <row r="102">
          <cell r="B102" t="str">
            <v>HONYFLOUR</v>
          </cell>
          <cell r="C102">
            <v>16.850000000000001</v>
          </cell>
          <cell r="F102">
            <v>16.850000000000001</v>
          </cell>
          <cell r="I102">
            <v>1060662</v>
          </cell>
          <cell r="J102">
            <v>17626473.25</v>
          </cell>
        </row>
        <row r="103">
          <cell r="B103" t="str">
            <v>IKEJAHOTEL</v>
          </cell>
          <cell r="C103">
            <v>42.5</v>
          </cell>
          <cell r="F103">
            <v>42.5</v>
          </cell>
          <cell r="I103">
            <v>55857</v>
          </cell>
          <cell r="J103">
            <v>2263817.15</v>
          </cell>
        </row>
        <row r="104">
          <cell r="B104" t="str">
            <v>IMG</v>
          </cell>
          <cell r="C104">
            <v>34.1</v>
          </cell>
          <cell r="F104">
            <v>34.1</v>
          </cell>
          <cell r="I104">
            <v>154482</v>
          </cell>
          <cell r="J104">
            <v>4985696.2</v>
          </cell>
        </row>
        <row r="105">
          <cell r="B105" t="str">
            <v>INFINITY</v>
          </cell>
          <cell r="C105">
            <v>11.25</v>
          </cell>
          <cell r="F105">
            <v>11.25</v>
          </cell>
          <cell r="I105">
            <v>68845</v>
          </cell>
          <cell r="J105">
            <v>739106.2</v>
          </cell>
        </row>
        <row r="106">
          <cell r="B106" t="str">
            <v>INTBREW</v>
          </cell>
          <cell r="C106">
            <v>13.35</v>
          </cell>
          <cell r="F106">
            <v>13.2</v>
          </cell>
          <cell r="I106">
            <v>4583031</v>
          </cell>
          <cell r="J106">
            <v>59278492.700000003</v>
          </cell>
        </row>
        <row r="107">
          <cell r="B107" t="str">
            <v>INTENEGINS</v>
          </cell>
          <cell r="C107">
            <v>4.66</v>
          </cell>
          <cell r="F107">
            <v>4.6900000000000004</v>
          </cell>
          <cell r="I107">
            <v>867344</v>
          </cell>
          <cell r="J107">
            <v>4132740.79</v>
          </cell>
        </row>
        <row r="108">
          <cell r="B108" t="str">
            <v>JAIZBANK</v>
          </cell>
          <cell r="C108">
            <v>8.5</v>
          </cell>
          <cell r="F108">
            <v>8.5500000000000007</v>
          </cell>
          <cell r="I108">
            <v>10831567</v>
          </cell>
          <cell r="J108">
            <v>94088200.700000003</v>
          </cell>
        </row>
        <row r="109">
          <cell r="B109" t="str">
            <v>JAPAULGOLD</v>
          </cell>
          <cell r="C109">
            <v>2.95</v>
          </cell>
          <cell r="F109">
            <v>3.09</v>
          </cell>
          <cell r="I109">
            <v>6999424</v>
          </cell>
          <cell r="J109">
            <v>21001349.530000001</v>
          </cell>
        </row>
        <row r="110">
          <cell r="B110" t="str">
            <v>JBERGER</v>
          </cell>
          <cell r="C110">
            <v>310.8</v>
          </cell>
          <cell r="F110">
            <v>310.8</v>
          </cell>
          <cell r="I110">
            <v>13636</v>
          </cell>
          <cell r="J110">
            <v>3815352.8</v>
          </cell>
        </row>
        <row r="111">
          <cell r="B111" t="str">
            <v>JOHNHOLT</v>
          </cell>
          <cell r="C111">
            <v>11.2</v>
          </cell>
          <cell r="F111">
            <v>11.2</v>
          </cell>
          <cell r="I111">
            <v>64550</v>
          </cell>
          <cell r="J111">
            <v>655143.9</v>
          </cell>
        </row>
        <row r="112">
          <cell r="B112" t="str">
            <v>JULI</v>
          </cell>
          <cell r="C112">
            <v>7.25</v>
          </cell>
          <cell r="F112">
            <v>7.25</v>
          </cell>
          <cell r="I112">
            <v>3647</v>
          </cell>
          <cell r="J112">
            <v>23887.85</v>
          </cell>
        </row>
        <row r="113">
          <cell r="B113" t="str">
            <v>LASACO</v>
          </cell>
          <cell r="C113">
            <v>2</v>
          </cell>
          <cell r="F113">
            <v>1.86</v>
          </cell>
          <cell r="I113">
            <v>11869988</v>
          </cell>
          <cell r="J113">
            <v>22185634.379999999</v>
          </cell>
        </row>
        <row r="114">
          <cell r="B114" t="str">
            <v>LEARNAFRCA</v>
          </cell>
          <cell r="C114">
            <v>10.3</v>
          </cell>
          <cell r="F114">
            <v>10.3</v>
          </cell>
          <cell r="I114">
            <v>162550</v>
          </cell>
          <cell r="J114">
            <v>1696744.55</v>
          </cell>
        </row>
        <row r="115">
          <cell r="B115" t="str">
            <v>LEGENDINT</v>
          </cell>
          <cell r="C115">
            <v>4.6500000000000004</v>
          </cell>
          <cell r="F115">
            <v>4.5</v>
          </cell>
          <cell r="I115">
            <v>1719842</v>
          </cell>
          <cell r="J115">
            <v>7913020.9000000004</v>
          </cell>
        </row>
        <row r="116">
          <cell r="B116" t="str">
            <v>LINKASSURE</v>
          </cell>
          <cell r="C116">
            <v>1.5</v>
          </cell>
          <cell r="F116">
            <v>1.5</v>
          </cell>
          <cell r="I116">
            <v>22181130</v>
          </cell>
          <cell r="J116">
            <v>33416956.940000001</v>
          </cell>
        </row>
        <row r="117">
          <cell r="B117" t="str">
            <v>LIVESTOCK</v>
          </cell>
          <cell r="C117">
            <v>8.65</v>
          </cell>
          <cell r="F117">
            <v>9</v>
          </cell>
          <cell r="I117">
            <v>3343484</v>
          </cell>
          <cell r="J117">
            <v>30171468.050000001</v>
          </cell>
        </row>
        <row r="118">
          <cell r="B118" t="str">
            <v>LIVINGTRUST</v>
          </cell>
          <cell r="C118">
            <v>3.72</v>
          </cell>
          <cell r="F118">
            <v>4</v>
          </cell>
          <cell r="I118">
            <v>359420</v>
          </cell>
          <cell r="J118">
            <v>1414971.18</v>
          </cell>
        </row>
        <row r="119">
          <cell r="B119" t="str">
            <v>MANSARD</v>
          </cell>
          <cell r="C119">
            <v>11.2</v>
          </cell>
          <cell r="F119">
            <v>11.2</v>
          </cell>
          <cell r="I119">
            <v>606524</v>
          </cell>
          <cell r="J119">
            <v>7258775.0999999996</v>
          </cell>
        </row>
        <row r="120">
          <cell r="B120" t="str">
            <v>MAYBAKER</v>
          </cell>
          <cell r="C120">
            <v>39</v>
          </cell>
          <cell r="F120">
            <v>39</v>
          </cell>
          <cell r="I120">
            <v>522760</v>
          </cell>
          <cell r="J120">
            <v>21001022.899999999</v>
          </cell>
        </row>
        <row r="121">
          <cell r="B121" t="str">
            <v>MBENEFIT</v>
          </cell>
          <cell r="C121">
            <v>3.67</v>
          </cell>
          <cell r="F121">
            <v>3.54</v>
          </cell>
          <cell r="I121">
            <v>6758242</v>
          </cell>
          <cell r="J121">
            <v>24433356.989999998</v>
          </cell>
        </row>
        <row r="122">
          <cell r="B122" t="str">
            <v>MCNICHOLS</v>
          </cell>
          <cell r="C122">
            <v>5.3</v>
          </cell>
          <cell r="F122">
            <v>5.3</v>
          </cell>
          <cell r="I122">
            <v>925457</v>
          </cell>
          <cell r="J122">
            <v>4925529.8499999996</v>
          </cell>
        </row>
        <row r="123">
          <cell r="B123" t="str">
            <v>MECURE</v>
          </cell>
          <cell r="C123">
            <v>85.45</v>
          </cell>
          <cell r="F123">
            <v>85.45</v>
          </cell>
          <cell r="I123">
            <v>182077</v>
          </cell>
          <cell r="J123">
            <v>14010825.35</v>
          </cell>
        </row>
        <row r="124">
          <cell r="B124" t="str">
            <v>MEYER</v>
          </cell>
          <cell r="C124">
            <v>18.55</v>
          </cell>
          <cell r="F124">
            <v>18.55</v>
          </cell>
          <cell r="I124">
            <v>42541</v>
          </cell>
          <cell r="J124">
            <v>711092.15</v>
          </cell>
        </row>
        <row r="125">
          <cell r="B125" t="str">
            <v>MORISON</v>
          </cell>
          <cell r="C125">
            <v>10.4</v>
          </cell>
          <cell r="F125">
            <v>10.4</v>
          </cell>
          <cell r="I125">
            <v>2850</v>
          </cell>
          <cell r="J125">
            <v>28607.25</v>
          </cell>
        </row>
        <row r="126">
          <cell r="B126" t="str">
            <v>MTNN</v>
          </cell>
          <cell r="C126">
            <v>826.5</v>
          </cell>
          <cell r="F126">
            <v>826.5</v>
          </cell>
          <cell r="I126">
            <v>1539349</v>
          </cell>
          <cell r="J126">
            <v>1276684362.8</v>
          </cell>
        </row>
        <row r="127">
          <cell r="B127" t="str">
            <v>MULTIVERSE</v>
          </cell>
          <cell r="C127">
            <v>25.5</v>
          </cell>
          <cell r="F127">
            <v>25.5</v>
          </cell>
          <cell r="I127">
            <v>21476</v>
          </cell>
          <cell r="J127">
            <v>492874.2</v>
          </cell>
        </row>
        <row r="128">
          <cell r="B128" t="str">
            <v>NAHCO</v>
          </cell>
          <cell r="C128">
            <v>172.1</v>
          </cell>
          <cell r="F128">
            <v>172.1</v>
          </cell>
          <cell r="I128">
            <v>375887</v>
          </cell>
          <cell r="J128">
            <v>63827940.100000001</v>
          </cell>
        </row>
        <row r="129">
          <cell r="B129" t="str">
            <v>NASCON</v>
          </cell>
          <cell r="C129">
            <v>180</v>
          </cell>
          <cell r="F129">
            <v>180</v>
          </cell>
          <cell r="I129">
            <v>721459</v>
          </cell>
          <cell r="J129">
            <v>125668218.2</v>
          </cell>
        </row>
        <row r="130">
          <cell r="B130" t="str">
            <v>NB</v>
          </cell>
          <cell r="C130">
            <v>75</v>
          </cell>
          <cell r="F130">
            <v>75</v>
          </cell>
          <cell r="I130">
            <v>16296745</v>
          </cell>
          <cell r="J130">
            <v>1222673446.5999999</v>
          </cell>
        </row>
        <row r="131">
          <cell r="B131" t="str">
            <v>NCR</v>
          </cell>
          <cell r="C131">
            <v>161.19999999999999</v>
          </cell>
          <cell r="F131">
            <v>161.19999999999999</v>
          </cell>
          <cell r="I131">
            <v>5625</v>
          </cell>
          <cell r="J131">
            <v>816187.5</v>
          </cell>
        </row>
        <row r="132">
          <cell r="B132" t="str">
            <v>NEIMETH</v>
          </cell>
          <cell r="C132">
            <v>9</v>
          </cell>
          <cell r="F132">
            <v>8.4499999999999993</v>
          </cell>
          <cell r="I132">
            <v>1035442</v>
          </cell>
          <cell r="J132">
            <v>8760943.4000000004</v>
          </cell>
        </row>
        <row r="133">
          <cell r="B133" t="str">
            <v>NEM</v>
          </cell>
          <cell r="C133">
            <v>28</v>
          </cell>
          <cell r="F133">
            <v>30.8</v>
          </cell>
          <cell r="I133">
            <v>1000015</v>
          </cell>
          <cell r="J133">
            <v>30230271.300000001</v>
          </cell>
        </row>
        <row r="134">
          <cell r="B134" t="str">
            <v>NESTLE</v>
          </cell>
          <cell r="C134">
            <v>3125</v>
          </cell>
          <cell r="F134">
            <v>3125</v>
          </cell>
          <cell r="I134">
            <v>228958</v>
          </cell>
          <cell r="J134">
            <v>643944375</v>
          </cell>
        </row>
        <row r="135">
          <cell r="B135" t="str">
            <v>NGXGROUP</v>
          </cell>
          <cell r="C135">
            <v>131.19999999999999</v>
          </cell>
          <cell r="F135">
            <v>139.9</v>
          </cell>
          <cell r="I135">
            <v>3290183</v>
          </cell>
          <cell r="J135">
            <v>448373533.30000001</v>
          </cell>
        </row>
        <row r="136">
          <cell r="B136" t="str">
            <v>NIDF</v>
          </cell>
          <cell r="C136">
            <v>163.30000000000001</v>
          </cell>
          <cell r="F136">
            <v>163.30000000000001</v>
          </cell>
          <cell r="I136">
            <v>133594</v>
          </cell>
          <cell r="J136">
            <v>23095257.399999999</v>
          </cell>
        </row>
        <row r="137">
          <cell r="B137" t="str">
            <v>NNFM</v>
          </cell>
          <cell r="C137">
            <v>79.400000000000006</v>
          </cell>
          <cell r="F137">
            <v>79.400000000000006</v>
          </cell>
          <cell r="I137">
            <v>6449</v>
          </cell>
          <cell r="J137">
            <v>461103.5</v>
          </cell>
        </row>
        <row r="138">
          <cell r="B138" t="str">
            <v>NPFMCRFBK</v>
          </cell>
          <cell r="C138">
            <v>5</v>
          </cell>
          <cell r="F138">
            <v>4.9000000000000004</v>
          </cell>
          <cell r="I138">
            <v>794542</v>
          </cell>
          <cell r="J138">
            <v>3905326.25</v>
          </cell>
        </row>
        <row r="139">
          <cell r="B139" t="str">
            <v>NREIT</v>
          </cell>
          <cell r="C139">
            <v>113</v>
          </cell>
          <cell r="F139">
            <v>113</v>
          </cell>
          <cell r="I139">
            <v>92710</v>
          </cell>
          <cell r="J139">
            <v>11294985.199999999</v>
          </cell>
        </row>
        <row r="140">
          <cell r="B140" t="str">
            <v>NSLTECH</v>
          </cell>
          <cell r="C140">
            <v>0.84</v>
          </cell>
          <cell r="F140">
            <v>0.81</v>
          </cell>
          <cell r="I140">
            <v>13673137</v>
          </cell>
          <cell r="J140">
            <v>11178868.949999999</v>
          </cell>
        </row>
        <row r="141">
          <cell r="B141" t="str">
            <v>OANDO</v>
          </cell>
          <cell r="C141">
            <v>39</v>
          </cell>
          <cell r="F141">
            <v>39.5</v>
          </cell>
          <cell r="I141">
            <v>2643353</v>
          </cell>
          <cell r="J141">
            <v>104498968.40000001</v>
          </cell>
        </row>
        <row r="142">
          <cell r="B142" t="str">
            <v>OKOMUOIL</v>
          </cell>
          <cell r="C142">
            <v>1418</v>
          </cell>
          <cell r="F142">
            <v>1418</v>
          </cell>
          <cell r="I142">
            <v>91605</v>
          </cell>
          <cell r="J142">
            <v>120402581.7</v>
          </cell>
        </row>
        <row r="143">
          <cell r="B143" t="str">
            <v>OMATEK</v>
          </cell>
          <cell r="C143">
            <v>1.7</v>
          </cell>
          <cell r="F143">
            <v>1.8</v>
          </cell>
          <cell r="I143">
            <v>1443685</v>
          </cell>
          <cell r="J143">
            <v>2574347.62</v>
          </cell>
        </row>
        <row r="144">
          <cell r="B144" t="str">
            <v>PREMPAINTS</v>
          </cell>
          <cell r="C144">
            <v>30.4</v>
          </cell>
          <cell r="F144">
            <v>30.4</v>
          </cell>
          <cell r="I144">
            <v>54143</v>
          </cell>
          <cell r="J144">
            <v>1486144.6</v>
          </cell>
        </row>
        <row r="145">
          <cell r="B145" t="str">
            <v>PRESCO</v>
          </cell>
          <cell r="C145">
            <v>2300</v>
          </cell>
          <cell r="F145">
            <v>2300</v>
          </cell>
          <cell r="I145">
            <v>42593</v>
          </cell>
          <cell r="J145">
            <v>88167510</v>
          </cell>
        </row>
        <row r="146">
          <cell r="B146" t="str">
            <v>PRESTIGE</v>
          </cell>
          <cell r="C146">
            <v>1.44</v>
          </cell>
          <cell r="F146">
            <v>1.48</v>
          </cell>
          <cell r="I146">
            <v>1695691</v>
          </cell>
          <cell r="J146">
            <v>2494558.96</v>
          </cell>
        </row>
        <row r="147">
          <cell r="B147" t="str">
            <v>PZ</v>
          </cell>
          <cell r="C147">
            <v>80.95</v>
          </cell>
          <cell r="F147">
            <v>80</v>
          </cell>
          <cell r="I147">
            <v>1250233</v>
          </cell>
          <cell r="J147">
            <v>99317067.349999994</v>
          </cell>
        </row>
        <row r="148">
          <cell r="B148" t="str">
            <v>REDSTAREX</v>
          </cell>
          <cell r="C148">
            <v>20</v>
          </cell>
          <cell r="F148">
            <v>20</v>
          </cell>
          <cell r="I148">
            <v>348172</v>
          </cell>
          <cell r="J148">
            <v>7118659.4000000004</v>
          </cell>
        </row>
        <row r="149">
          <cell r="B149" t="str">
            <v>REGALINS</v>
          </cell>
          <cell r="C149">
            <v>0.94</v>
          </cell>
          <cell r="F149">
            <v>0.88</v>
          </cell>
          <cell r="I149">
            <v>3416289</v>
          </cell>
          <cell r="J149">
            <v>3061579.57</v>
          </cell>
        </row>
        <row r="150">
          <cell r="B150" t="str">
            <v>ROYALEX</v>
          </cell>
          <cell r="C150">
            <v>1.48</v>
          </cell>
          <cell r="F150">
            <v>1.42</v>
          </cell>
          <cell r="I150">
            <v>2236200</v>
          </cell>
          <cell r="J150">
            <v>3119458.71</v>
          </cell>
        </row>
        <row r="151">
          <cell r="B151" t="str">
            <v>RTBRISCOE</v>
          </cell>
          <cell r="C151">
            <v>12.75</v>
          </cell>
          <cell r="F151">
            <v>12.75</v>
          </cell>
          <cell r="I151">
            <v>1199496</v>
          </cell>
          <cell r="J151">
            <v>14476422.949999999</v>
          </cell>
        </row>
        <row r="152">
          <cell r="B152" t="str">
            <v>SCOA</v>
          </cell>
          <cell r="C152">
            <v>33.049999999999997</v>
          </cell>
          <cell r="F152">
            <v>33.049999999999997</v>
          </cell>
          <cell r="I152">
            <v>8472</v>
          </cell>
          <cell r="J152">
            <v>252042</v>
          </cell>
        </row>
        <row r="153">
          <cell r="B153" t="str">
            <v>SEPLAT</v>
          </cell>
          <cell r="C153">
            <v>11363.9</v>
          </cell>
          <cell r="F153">
            <v>11363.9</v>
          </cell>
          <cell r="I153">
            <v>18157</v>
          </cell>
          <cell r="J153">
            <v>206662810.30000001</v>
          </cell>
        </row>
        <row r="154">
          <cell r="B154" t="str">
            <v>SFSREIT</v>
          </cell>
          <cell r="C154">
            <v>418.75</v>
          </cell>
          <cell r="F154">
            <v>418.75</v>
          </cell>
          <cell r="I154">
            <v>4845</v>
          </cell>
          <cell r="J154">
            <v>2228749.65</v>
          </cell>
        </row>
        <row r="155">
          <cell r="B155" t="str">
            <v>SKYAVN</v>
          </cell>
          <cell r="C155">
            <v>171.2</v>
          </cell>
          <cell r="F155">
            <v>171.2</v>
          </cell>
          <cell r="I155">
            <v>4913</v>
          </cell>
          <cell r="J155">
            <v>757093.3</v>
          </cell>
        </row>
        <row r="156">
          <cell r="B156" t="str">
            <v>SOVRENINS</v>
          </cell>
          <cell r="C156">
            <v>2</v>
          </cell>
          <cell r="F156">
            <v>1.94</v>
          </cell>
          <cell r="I156">
            <v>2388335</v>
          </cell>
          <cell r="J156">
            <v>4572852.0199999996</v>
          </cell>
        </row>
        <row r="157">
          <cell r="B157" t="str">
            <v>STANBIC</v>
          </cell>
          <cell r="C157">
            <v>166.9</v>
          </cell>
          <cell r="F157">
            <v>166.9</v>
          </cell>
          <cell r="I157">
            <v>299700</v>
          </cell>
          <cell r="J157">
            <v>47642488.649999999</v>
          </cell>
        </row>
        <row r="158">
          <cell r="B158" t="str">
            <v>STERLINGNG</v>
          </cell>
          <cell r="C158">
            <v>8</v>
          </cell>
          <cell r="F158">
            <v>8.0500000000000007</v>
          </cell>
          <cell r="I158">
            <v>23603739</v>
          </cell>
          <cell r="J158">
            <v>187385127.75</v>
          </cell>
        </row>
        <row r="159">
          <cell r="B159" t="str">
            <v>SUNUASSUR</v>
          </cell>
          <cell r="C159">
            <v>4</v>
          </cell>
          <cell r="F159">
            <v>3.6</v>
          </cell>
          <cell r="I159">
            <v>1738464</v>
          </cell>
          <cell r="J159">
            <v>6389281.4400000004</v>
          </cell>
        </row>
        <row r="160">
          <cell r="B160" t="str">
            <v>TANTALIZER</v>
          </cell>
          <cell r="C160">
            <v>4.4800000000000004</v>
          </cell>
          <cell r="F160">
            <v>4.4000000000000004</v>
          </cell>
          <cell r="I160">
            <v>6466916</v>
          </cell>
          <cell r="J160">
            <v>28510447.309999999</v>
          </cell>
        </row>
        <row r="161">
          <cell r="B161" t="str">
            <v>THOMASWY</v>
          </cell>
          <cell r="C161">
            <v>3.09</v>
          </cell>
          <cell r="F161">
            <v>3.39</v>
          </cell>
          <cell r="I161">
            <v>1975816</v>
          </cell>
          <cell r="J161">
            <v>6536954.0899999999</v>
          </cell>
        </row>
        <row r="162">
          <cell r="B162" t="str">
            <v>TIP</v>
          </cell>
          <cell r="C162">
            <v>30</v>
          </cell>
          <cell r="F162">
            <v>31</v>
          </cell>
          <cell r="I162">
            <v>8919129</v>
          </cell>
          <cell r="J162">
            <v>273088831.94999999</v>
          </cell>
        </row>
        <row r="163">
          <cell r="B163" t="str">
            <v>TOTAL</v>
          </cell>
          <cell r="C163">
            <v>640</v>
          </cell>
          <cell r="F163">
            <v>640</v>
          </cell>
          <cell r="I163">
            <v>15383</v>
          </cell>
          <cell r="J163">
            <v>8860608</v>
          </cell>
        </row>
        <row r="164">
          <cell r="B164" t="str">
            <v>TRANSCOHOT</v>
          </cell>
          <cell r="C164">
            <v>242</v>
          </cell>
          <cell r="F164">
            <v>242</v>
          </cell>
          <cell r="I164">
            <v>12158</v>
          </cell>
          <cell r="J164">
            <v>2692995.5</v>
          </cell>
        </row>
        <row r="165">
          <cell r="B165" t="str">
            <v>TRANSCORP</v>
          </cell>
          <cell r="C165">
            <v>42.65</v>
          </cell>
          <cell r="F165">
            <v>41</v>
          </cell>
          <cell r="I165">
            <v>1086804</v>
          </cell>
          <cell r="J165">
            <v>45020507.350000001</v>
          </cell>
        </row>
        <row r="166">
          <cell r="B166" t="str">
            <v>TRANSEXPR</v>
          </cell>
          <cell r="C166">
            <v>3.1</v>
          </cell>
          <cell r="F166">
            <v>3.1</v>
          </cell>
          <cell r="I166">
            <v>409007</v>
          </cell>
          <cell r="J166">
            <v>1230152.58</v>
          </cell>
        </row>
        <row r="167">
          <cell r="B167" t="str">
            <v>TRANSPOWER</v>
          </cell>
          <cell r="C167">
            <v>245.5</v>
          </cell>
          <cell r="F167">
            <v>245.5</v>
          </cell>
          <cell r="I167">
            <v>22537</v>
          </cell>
          <cell r="J167">
            <v>4980677</v>
          </cell>
        </row>
        <row r="168">
          <cell r="B168" t="str">
            <v>TRIPPLEG</v>
          </cell>
          <cell r="C168">
            <v>3.89</v>
          </cell>
          <cell r="F168">
            <v>3.51</v>
          </cell>
          <cell r="I168">
            <v>656271</v>
          </cell>
          <cell r="J168">
            <v>2355780.39</v>
          </cell>
        </row>
        <row r="169">
          <cell r="B169" t="str">
            <v>UACN</v>
          </cell>
          <cell r="C169">
            <v>199.95</v>
          </cell>
          <cell r="F169">
            <v>199.95</v>
          </cell>
          <cell r="I169">
            <v>831636</v>
          </cell>
          <cell r="J169">
            <v>153496380.75</v>
          </cell>
        </row>
        <row r="170">
          <cell r="B170" t="str">
            <v>UBA</v>
          </cell>
          <cell r="C170">
            <v>45.5</v>
          </cell>
          <cell r="F170">
            <v>48.4</v>
          </cell>
          <cell r="I170">
            <v>29185874</v>
          </cell>
          <cell r="J170">
            <v>1391133206.9000001</v>
          </cell>
        </row>
        <row r="171">
          <cell r="B171" t="str">
            <v>UCAP</v>
          </cell>
          <cell r="C171">
            <v>17.75</v>
          </cell>
          <cell r="F171">
            <v>18.05</v>
          </cell>
          <cell r="I171">
            <v>5649892</v>
          </cell>
          <cell r="J171">
            <v>101333961.3</v>
          </cell>
        </row>
        <row r="172">
          <cell r="B172" t="str">
            <v>UHOMREIT</v>
          </cell>
          <cell r="C172">
            <v>70</v>
          </cell>
          <cell r="F172">
            <v>70</v>
          </cell>
          <cell r="I172">
            <v>76154</v>
          </cell>
          <cell r="J172">
            <v>5826264</v>
          </cell>
        </row>
        <row r="173">
          <cell r="B173" t="str">
            <v>UNILEVER</v>
          </cell>
          <cell r="C173">
            <v>124</v>
          </cell>
          <cell r="F173">
            <v>125</v>
          </cell>
          <cell r="I173">
            <v>368535</v>
          </cell>
          <cell r="J173">
            <v>45870497.049999997</v>
          </cell>
        </row>
        <row r="174">
          <cell r="B174" t="str">
            <v>UNIONDICON</v>
          </cell>
          <cell r="C174">
            <v>23.75</v>
          </cell>
          <cell r="F174">
            <v>23.75</v>
          </cell>
          <cell r="I174">
            <v>1756</v>
          </cell>
          <cell r="J174">
            <v>37578.400000000001</v>
          </cell>
        </row>
        <row r="175">
          <cell r="B175" t="str">
            <v>UNIVINSURE</v>
          </cell>
          <cell r="C175">
            <v>0.94</v>
          </cell>
          <cell r="F175">
            <v>0.94</v>
          </cell>
          <cell r="I175">
            <v>7800420</v>
          </cell>
          <cell r="J175">
            <v>7157198.4900000002</v>
          </cell>
        </row>
        <row r="176">
          <cell r="B176" t="str">
            <v>UPDC</v>
          </cell>
          <cell r="C176">
            <v>3.85</v>
          </cell>
          <cell r="F176">
            <v>3.85</v>
          </cell>
          <cell r="I176">
            <v>2828642</v>
          </cell>
          <cell r="J176">
            <v>11004756.050000001</v>
          </cell>
        </row>
        <row r="177">
          <cell r="B177" t="str">
            <v>UPDCREIT</v>
          </cell>
          <cell r="C177">
            <v>10.65</v>
          </cell>
          <cell r="F177">
            <v>10.65</v>
          </cell>
          <cell r="I177">
            <v>2278155</v>
          </cell>
          <cell r="J177">
            <v>24217324.199999999</v>
          </cell>
        </row>
        <row r="178">
          <cell r="B178" t="str">
            <v>UPL</v>
          </cell>
          <cell r="C178">
            <v>5.25</v>
          </cell>
          <cell r="F178">
            <v>5</v>
          </cell>
          <cell r="I178">
            <v>1492591</v>
          </cell>
          <cell r="J178">
            <v>7258117.1500000004</v>
          </cell>
        </row>
        <row r="179">
          <cell r="B179" t="str">
            <v>VERITASKAP</v>
          </cell>
          <cell r="C179">
            <v>1.57</v>
          </cell>
          <cell r="F179">
            <v>1.57</v>
          </cell>
          <cell r="I179">
            <v>6049056</v>
          </cell>
          <cell r="J179">
            <v>9531609.5500000007</v>
          </cell>
        </row>
        <row r="180">
          <cell r="B180" t="str">
            <v>VFDGROUP</v>
          </cell>
          <cell r="C180">
            <v>10.7</v>
          </cell>
          <cell r="F180">
            <v>10.65</v>
          </cell>
          <cell r="I180">
            <v>5254687</v>
          </cell>
          <cell r="J180">
            <v>54368706.899999999</v>
          </cell>
        </row>
        <row r="181">
          <cell r="B181" t="str">
            <v>VITAFOAM</v>
          </cell>
          <cell r="C181">
            <v>194.8</v>
          </cell>
          <cell r="F181">
            <v>194.8</v>
          </cell>
          <cell r="I181">
            <v>266302</v>
          </cell>
          <cell r="J181">
            <v>49605953.899999999</v>
          </cell>
        </row>
        <row r="182">
          <cell r="B182" t="str">
            <v>WAPIC</v>
          </cell>
          <cell r="C182">
            <v>2.6</v>
          </cell>
          <cell r="F182">
            <v>2.4</v>
          </cell>
          <cell r="I182">
            <v>14309037</v>
          </cell>
          <cell r="J182">
            <v>34555119.869999997</v>
          </cell>
        </row>
        <row r="183">
          <cell r="B183" t="str">
            <v>WEMABANK</v>
          </cell>
          <cell r="C183">
            <v>30.45</v>
          </cell>
          <cell r="F183">
            <v>30.9</v>
          </cell>
          <cell r="I183">
            <v>2028568</v>
          </cell>
          <cell r="J183">
            <v>62649758.399999999</v>
          </cell>
        </row>
        <row r="184">
          <cell r="B184" t="str">
            <v>ZENITHBANK</v>
          </cell>
          <cell r="C184">
            <v>114</v>
          </cell>
          <cell r="F184">
            <v>116.7</v>
          </cell>
          <cell r="I184">
            <v>24708728</v>
          </cell>
          <cell r="J184">
            <v>2868590362.199995</v>
          </cell>
        </row>
        <row r="185">
          <cell r="B185" t="str">
            <v>ZICHIS</v>
          </cell>
          <cell r="C185">
            <v>24.99</v>
          </cell>
          <cell r="F185">
            <v>25.35</v>
          </cell>
          <cell r="I185">
            <v>4416662</v>
          </cell>
          <cell r="J185">
            <v>108050041.73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2C022-79EE-43B7-895E-88DB7560EC48}">
  <dimension ref="A1:AV202"/>
  <sheetViews>
    <sheetView tabSelected="1" zoomScale="80" zoomScaleNormal="80" workbookViewId="0">
      <selection activeCell="N30" sqref="N30"/>
    </sheetView>
  </sheetViews>
  <sheetFormatPr defaultColWidth="9.109375" defaultRowHeight="14.4" x14ac:dyDescent="0.3"/>
  <cols>
    <col min="1" max="1" width="2" customWidth="1"/>
    <col min="2" max="2" width="14.33203125" customWidth="1"/>
    <col min="3" max="3" width="11" customWidth="1"/>
    <col min="4" max="4" width="11.33203125" customWidth="1"/>
    <col min="5" max="5" width="15" customWidth="1"/>
    <col min="6" max="8" width="14.88671875" customWidth="1"/>
    <col min="9" max="9" width="17" bestFit="1" customWidth="1"/>
    <col min="10" max="10" width="17.88671875" customWidth="1"/>
    <col min="11" max="11" width="11.109375" customWidth="1"/>
    <col min="12" max="12" width="4.109375" customWidth="1"/>
    <col min="13" max="13" width="7.109375" bestFit="1" customWidth="1"/>
    <col min="14" max="14" width="17.33203125" bestFit="1" customWidth="1"/>
    <col min="15" max="15" width="14.44140625" customWidth="1"/>
    <col min="16" max="16" width="17.44140625" bestFit="1" customWidth="1"/>
    <col min="17" max="17" width="14.88671875" customWidth="1"/>
    <col min="18" max="18" width="9.6640625" customWidth="1"/>
    <col min="19" max="19" width="9.109375" hidden="1" customWidth="1"/>
    <col min="20" max="20" width="15" hidden="1" customWidth="1"/>
    <col min="21" max="21" width="9.109375" hidden="1" customWidth="1"/>
    <col min="22" max="23" width="12.109375" hidden="1" customWidth="1"/>
    <col min="24" max="24" width="9.5546875" hidden="1" customWidth="1"/>
    <col min="25" max="25" width="13.109375" hidden="1" customWidth="1"/>
    <col min="26" max="26" width="12.44140625" hidden="1" customWidth="1"/>
    <col min="27" max="27" width="9.109375" style="8" hidden="1" customWidth="1"/>
    <col min="28" max="28" width="16.109375" style="8" hidden="1" customWidth="1"/>
    <col min="29" max="31" width="9.88671875" style="8" hidden="1" customWidth="1"/>
    <col min="32" max="32" width="3.33203125" style="8" hidden="1" customWidth="1"/>
    <col min="33" max="33" width="15" style="8" hidden="1" customWidth="1"/>
    <col min="34" max="34" width="10.33203125" style="8" hidden="1" customWidth="1"/>
    <col min="35" max="35" width="2.6640625" hidden="1" customWidth="1"/>
    <col min="36" max="37" width="12.88671875" hidden="1" customWidth="1"/>
    <col min="38" max="38" width="3.33203125" hidden="1" customWidth="1"/>
    <col min="39" max="39" width="17" hidden="1" customWidth="1"/>
    <col min="40" max="40" width="10.44140625" hidden="1" customWidth="1"/>
    <col min="41" max="41" width="2" hidden="1" customWidth="1"/>
    <col min="42" max="42" width="15.5546875" hidden="1" customWidth="1"/>
    <col min="43" max="43" width="13.6640625" hidden="1" customWidth="1"/>
    <col min="44" max="44" width="2.33203125" hidden="1" customWidth="1"/>
    <col min="45" max="45" width="13.109375" hidden="1" customWidth="1"/>
    <col min="46" max="46" width="14.6640625" hidden="1" customWidth="1"/>
    <col min="47" max="47" width="8.44140625" hidden="1" customWidth="1"/>
    <col min="48" max="48" width="9.109375" hidden="1" customWidth="1"/>
    <col min="49" max="72" width="9.109375" customWidth="1"/>
  </cols>
  <sheetData>
    <row r="1" spans="2:46" ht="7.2" customHeight="1" thickBot="1" x14ac:dyDescent="0.35">
      <c r="B1" s="1"/>
      <c r="C1" s="2"/>
      <c r="D1" s="1"/>
      <c r="E1" s="1"/>
      <c r="F1" s="1"/>
      <c r="G1" s="1"/>
      <c r="H1" s="1"/>
      <c r="I1" s="1"/>
      <c r="J1" s="1"/>
      <c r="K1" s="3"/>
      <c r="L1" s="4"/>
      <c r="N1" s="5"/>
      <c r="O1" s="5"/>
      <c r="P1" s="5"/>
      <c r="Q1" s="6"/>
      <c r="S1" s="7"/>
    </row>
    <row r="2" spans="2:46" ht="28.8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1"/>
      <c r="L2" s="12"/>
      <c r="N2" s="5"/>
      <c r="O2" s="5"/>
      <c r="P2" s="5"/>
      <c r="Q2" s="6"/>
    </row>
    <row r="3" spans="2:46" ht="14.4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1"/>
      <c r="L3" s="12"/>
      <c r="N3" s="5"/>
      <c r="O3" s="5"/>
      <c r="P3" s="5"/>
      <c r="Q3" s="6"/>
    </row>
    <row r="4" spans="2:46" ht="21" customHeight="1" x14ac:dyDescent="0.4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1"/>
      <c r="L4" s="12"/>
      <c r="N4" s="5"/>
      <c r="O4" s="5"/>
      <c r="P4" s="5"/>
      <c r="Q4" s="6"/>
      <c r="AB4" s="17"/>
      <c r="AC4" s="17">
        <v>90</v>
      </c>
      <c r="AG4" s="17"/>
      <c r="AH4" s="17">
        <v>799</v>
      </c>
    </row>
    <row r="5" spans="2:46" ht="16.2" customHeight="1" thickBot="1" x14ac:dyDescent="0.35">
      <c r="B5" s="18">
        <v>46223</v>
      </c>
      <c r="C5" s="19"/>
      <c r="D5" s="19"/>
      <c r="E5" s="19"/>
      <c r="F5" s="19"/>
      <c r="G5" s="19"/>
      <c r="H5" s="19"/>
      <c r="I5" s="19"/>
      <c r="J5" s="19"/>
      <c r="K5" s="20"/>
      <c r="L5" s="12"/>
      <c r="N5" s="5"/>
      <c r="O5" s="5"/>
      <c r="P5" s="5"/>
      <c r="Q5" s="6"/>
      <c r="AB5" s="17"/>
      <c r="AC5" s="17">
        <v>10</v>
      </c>
      <c r="AG5" s="17"/>
      <c r="AH5" s="17">
        <f>COUNTIFS(W9:W163,"&gt;"&amp;LARGE(W9:W163,MIN(AH4,COUNT(W9:W163))))</f>
        <v>133</v>
      </c>
    </row>
    <row r="6" spans="2:46" ht="7.2" customHeight="1" x14ac:dyDescent="0.3">
      <c r="B6" s="21"/>
      <c r="C6" s="22"/>
      <c r="D6" s="23"/>
      <c r="E6" s="23"/>
      <c r="F6" s="23"/>
      <c r="G6" s="23"/>
      <c r="H6" s="23"/>
      <c r="I6" s="23"/>
      <c r="J6" s="23"/>
      <c r="K6" s="4"/>
      <c r="L6" s="4"/>
      <c r="N6" s="5"/>
      <c r="O6" s="5"/>
      <c r="P6" s="5"/>
      <c r="Q6" s="6"/>
      <c r="AB6" s="17"/>
      <c r="AC6" s="17"/>
      <c r="AG6" s="17"/>
      <c r="AH6" s="17"/>
    </row>
    <row r="7" spans="2:46" x14ac:dyDescent="0.3">
      <c r="B7" s="24"/>
      <c r="C7" s="25" t="s">
        <v>2</v>
      </c>
      <c r="D7" s="25"/>
      <c r="E7" s="25"/>
      <c r="F7" s="25"/>
      <c r="G7" s="25"/>
      <c r="H7" s="25"/>
      <c r="I7" s="25"/>
      <c r="J7" s="26"/>
      <c r="K7" s="27"/>
      <c r="L7" s="28"/>
      <c r="N7" s="29">
        <v>1</v>
      </c>
      <c r="O7" s="5"/>
      <c r="P7" s="5"/>
      <c r="Q7" s="6"/>
      <c r="AB7" s="17"/>
      <c r="AC7" s="17"/>
      <c r="AG7" s="17"/>
      <c r="AH7" s="17"/>
    </row>
    <row r="8" spans="2:46" ht="28.95" customHeight="1" x14ac:dyDescent="0.3">
      <c r="B8" s="30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1" t="s">
        <v>10</v>
      </c>
      <c r="J8" s="32" t="s">
        <v>11</v>
      </c>
      <c r="K8" s="31" t="s">
        <v>12</v>
      </c>
      <c r="L8" s="33"/>
      <c r="N8" s="34" t="s">
        <v>13</v>
      </c>
      <c r="O8" s="35" t="s">
        <v>14</v>
      </c>
      <c r="P8" s="35" t="s">
        <v>15</v>
      </c>
      <c r="T8" s="36" t="str">
        <f>IF(N7=5,"Volume",IF(N7=2,"YTD",IF(N7=4,"YTD",IF(N7=6,"Value","Change"))))</f>
        <v>Change</v>
      </c>
      <c r="W8" s="7" t="s">
        <v>15</v>
      </c>
      <c r="X8" t="s">
        <v>16</v>
      </c>
      <c r="Y8" t="s">
        <v>17</v>
      </c>
      <c r="Z8" s="37" t="s">
        <v>18</v>
      </c>
      <c r="AB8" s="38" t="s">
        <v>19</v>
      </c>
      <c r="AC8" s="38"/>
      <c r="AD8" t="s">
        <v>19</v>
      </c>
      <c r="AE8" s="39"/>
      <c r="AF8"/>
      <c r="AG8" s="38" t="s">
        <v>20</v>
      </c>
      <c r="AH8" s="38"/>
      <c r="AJ8" t="s">
        <v>21</v>
      </c>
      <c r="AM8" t="s">
        <v>22</v>
      </c>
      <c r="AP8" t="s">
        <v>23</v>
      </c>
      <c r="AS8" t="s">
        <v>24</v>
      </c>
    </row>
    <row r="9" spans="2:46" x14ac:dyDescent="0.3">
      <c r="B9" s="40" t="s">
        <v>25</v>
      </c>
      <c r="C9" s="41">
        <v>10</v>
      </c>
      <c r="D9" s="41">
        <v>9.5500000000000007</v>
      </c>
      <c r="E9" s="41">
        <v>9</v>
      </c>
      <c r="F9" s="42">
        <v>9.1</v>
      </c>
      <c r="G9" s="43">
        <v>-0.90000000000000036</v>
      </c>
      <c r="H9" s="43">
        <v>-9.0000000000000036</v>
      </c>
      <c r="I9" s="44">
        <v>3022058</v>
      </c>
      <c r="J9" s="45">
        <v>28069123</v>
      </c>
      <c r="K9" s="46">
        <v>0.42187499999999978</v>
      </c>
      <c r="L9" s="47"/>
      <c r="N9" s="48" t="s">
        <v>56</v>
      </c>
      <c r="O9" s="49">
        <v>75.900000000000006</v>
      </c>
      <c r="P9" s="50" t="s">
        <v>164</v>
      </c>
      <c r="T9" s="51">
        <f t="shared" ref="T9:T18" si="0">IF($T$8="Change",VLOOKUP(N9,$B$9:$H$1048576,7,FALSE),IF($T$8="YTD",VLOOKUP(N9,$B$9:$K$1048576,10,FALSE),IF($T$8="Volume",VLOOKUP(N9,$B$9:$J$1048576,8,FALSE),IF($T$8="value",VLOOKUP(N9,$B$9:$J$1048576,9,FALSE)))))</f>
        <v>10.000000000000009</v>
      </c>
      <c r="V9" s="7" t="str">
        <f t="shared" ref="V9:V72" si="1">IF(ISTEXT(B9),B9,"")</f>
        <v>ABBEYBANK</v>
      </c>
      <c r="W9" s="52">
        <f>IF(ISTEXT(B9),H9,"")/100</f>
        <v>-9.0000000000000038E-2</v>
      </c>
      <c r="X9" s="52">
        <f>IF(ISTEXT(B9),K9,"")</f>
        <v>0.42187499999999978</v>
      </c>
      <c r="Y9" s="53">
        <f t="shared" ref="Y9:Y72" si="2">IF(ISTEXT(B9),I9,"")</f>
        <v>3022058</v>
      </c>
      <c r="Z9" s="53">
        <f t="shared" ref="Z9:Z72" si="3">IF(ISTEXT(B9),J9,"")</f>
        <v>28069123</v>
      </c>
      <c r="AA9" s="8">
        <v>1</v>
      </c>
      <c r="AB9" s="54" t="str" cm="1">
        <f t="array" ref="AB9">IF($AC9="","",INDEX($V$9:$V$163,SMALL(IF($W$9:$W$163=$AC9,ROW($V$9:$V$163)-ROW($V$9)+1),COUNTIFS($AC$9:AC9,AC9))))</f>
        <v>SUNUASSUR</v>
      </c>
      <c r="AC9" s="55">
        <f>IF(ROWS($AC$9:AC9)&lt;=$AC$5,SMALL($W$9:$W$163,ROWS($AC$9:AC9)),"")</f>
        <v>-9.9999999999999978E-2</v>
      </c>
      <c r="AD9" s="56" t="str">
        <f t="shared" ref="AD9:AD18" si="4">INDEX($V$9:$Z$163,MATCH(AE9,$W$9:$W$163,0)+0,1)</f>
        <v>SUNUASSUR</v>
      </c>
      <c r="AE9" s="57">
        <f>_xlfn.MINIFS($W$9:$W$163,$W$9:$W$163,"&lt;&gt;0")</f>
        <v>-9.9999999999999978E-2</v>
      </c>
      <c r="AF9" s="57"/>
      <c r="AG9" s="54" t="str" cm="1">
        <f t="array" ref="AG9">IF($AH9="","",INDEX($V$9:$V$163,SMALL(IF($W$9:$W$163=$AH9,ROW($V$9:$V$163)-ROW($V$9)+1),COUNTIFS($AH$9:AH9,AH9))))</f>
        <v>CUSTODIAN</v>
      </c>
      <c r="AH9" s="55">
        <f>IF(ROWS($AH$9:AH9)&lt;=$AH$5,LARGE($W$9:$W$163,ROWS($AH$9:AH9)),"")</f>
        <v>0.10000000000000009</v>
      </c>
      <c r="AJ9" s="56" t="str">
        <f t="shared" ref="AJ9:AJ18" si="5">INDEX($V$9:$Z$163,MATCH(AK9,$X$9:$X$163,0)+0,1)</f>
        <v>ALEX</v>
      </c>
      <c r="AK9" s="57">
        <f>_xlfn.MINIFS($X$9:$X$163,$X$9:$X$163,"&lt;&gt;0")</f>
        <v>-0.54272517321016167</v>
      </c>
      <c r="AM9" s="56" t="str">
        <f t="shared" ref="AM9:AM18" si="6">INDEX($V$9:$Z$163,MATCH(AN9,$X$9:$X$163,0)+0,1)</f>
        <v>ZICHIS</v>
      </c>
      <c r="AN9" s="57">
        <f t="shared" ref="AN9:AN18" si="7">LARGE($X$9:$X$163,AA9)</f>
        <v>13.005524861878454</v>
      </c>
      <c r="AP9" s="56" t="str">
        <f t="shared" ref="AP9:AP18" si="8">INDEX($V$9:$Z$163,MATCH(AQ9,$Y$9:$Y$163,0)+0,1)</f>
        <v>FIRSTHOLDCO</v>
      </c>
      <c r="AQ9" s="58">
        <f t="shared" ref="AQ9:AQ18" si="9">LARGE($Y$9:$Y$163,AA9)</f>
        <v>203937684</v>
      </c>
      <c r="AR9" s="58"/>
      <c r="AS9" s="56" t="str">
        <f t="shared" ref="AS9:AS18" si="10">INDEX($V$9:$Z$163,MATCH(AT9,$Z$9:$Z$163,0)+0,1)</f>
        <v>FIRSTHOLDCO</v>
      </c>
      <c r="AT9" s="59">
        <f t="shared" ref="AT9:AT18" si="11">LARGE($Z$9:$Z$163,AA9)</f>
        <v>21515425662</v>
      </c>
    </row>
    <row r="10" spans="2:46" x14ac:dyDescent="0.3">
      <c r="B10" s="60" t="s">
        <v>26</v>
      </c>
      <c r="C10" s="41">
        <v>7.8</v>
      </c>
      <c r="D10" s="61">
        <v>7.05</v>
      </c>
      <c r="E10" s="61">
        <v>7.05</v>
      </c>
      <c r="F10" s="42">
        <v>7.05</v>
      </c>
      <c r="G10" s="62">
        <v>-0.75</v>
      </c>
      <c r="H10" s="62">
        <v>-9.6153846153846168</v>
      </c>
      <c r="I10" s="63">
        <v>554449</v>
      </c>
      <c r="J10" s="64">
        <v>3908865.45</v>
      </c>
      <c r="K10" s="65">
        <v>0.71951219512195141</v>
      </c>
      <c r="L10" s="47"/>
      <c r="N10" s="48" t="s">
        <v>111</v>
      </c>
      <c r="O10" s="49">
        <v>30.8</v>
      </c>
      <c r="P10" s="50" t="s">
        <v>164</v>
      </c>
      <c r="T10" s="51">
        <f t="shared" si="0"/>
        <v>10.000000000000002</v>
      </c>
      <c r="V10" s="7" t="str">
        <f t="shared" si="1"/>
        <v>ABCTRANS</v>
      </c>
      <c r="W10" s="52">
        <f t="shared" ref="W10:W73" si="12">IF(ISTEXT(B10),H10,"")/100</f>
        <v>-9.6153846153846173E-2</v>
      </c>
      <c r="X10" s="52">
        <f t="shared" ref="X10:X73" si="13">IF(ISTEXT(B10),K10,"")</f>
        <v>0.71951219512195141</v>
      </c>
      <c r="Y10" s="53">
        <f t="shared" si="2"/>
        <v>554449</v>
      </c>
      <c r="Z10" s="53">
        <f t="shared" si="3"/>
        <v>3908865.45</v>
      </c>
      <c r="AA10" s="8">
        <v>2</v>
      </c>
      <c r="AB10" s="54" t="str" cm="1">
        <f t="array" ref="AB10">IF($AC10="","",INDEX($V$9:$V$163,SMALL(IF($W$9:$W$163=$AC10,ROW($V$9:$V$163)-ROW($V$9)+1),COUNTIFS($AC$9:AC10,AC10))))</f>
        <v>TRIPPLEG</v>
      </c>
      <c r="AC10" s="55">
        <f>IF(ROWS($AC$9:AC10)&lt;=$AC$5,SMALL($W$9:$W$163,ROWS($AC$9:AC10)),"")</f>
        <v>-9.7686375321336852E-2</v>
      </c>
      <c r="AD10" s="56" t="str">
        <f t="shared" si="4"/>
        <v>TRIPPLEG</v>
      </c>
      <c r="AE10" s="57">
        <f t="shared" ref="AE10:AE18" si="14">SMALL($W$9:$W$163,AA10)</f>
        <v>-9.7686375321336852E-2</v>
      </c>
      <c r="AF10" s="57"/>
      <c r="AG10" s="54" t="str" cm="1">
        <f t="array" ref="AG10">IF($AH10="","",INDEX($V$9:$V$163,SMALL(IF($W$9:$W$163=$AH10,ROW($V$9:$V$163)-ROW($V$9)+1),COUNTIFS($AH$9:AH10,AH10))))</f>
        <v>NEM</v>
      </c>
      <c r="AH10" s="55">
        <f>IF(ROWS($AH$9:AH10)&lt;=$AH$5,LARGE($W$9:$W$163,ROWS($AH$9:AH10)),"")</f>
        <v>0.10000000000000002</v>
      </c>
      <c r="AJ10" s="56" t="str">
        <f t="shared" si="5"/>
        <v>SOVRENINS</v>
      </c>
      <c r="AK10" s="57">
        <f t="shared" ref="AK10:AK18" si="15">SMALL($X$9:$X$163,AA10)</f>
        <v>-0.49214659685863871</v>
      </c>
      <c r="AM10" s="56" t="str">
        <f t="shared" si="6"/>
        <v>FTGINSURE</v>
      </c>
      <c r="AN10" s="57">
        <f t="shared" si="7"/>
        <v>12.999999999999998</v>
      </c>
      <c r="AP10" s="56" t="str">
        <f t="shared" si="8"/>
        <v>ACCESSCORP</v>
      </c>
      <c r="AQ10" s="58">
        <f t="shared" si="9"/>
        <v>190716027</v>
      </c>
      <c r="AR10" s="58"/>
      <c r="AS10" s="56" t="str">
        <f t="shared" si="10"/>
        <v>HBMNG</v>
      </c>
      <c r="AT10" s="59">
        <f t="shared" si="11"/>
        <v>4919020638</v>
      </c>
    </row>
    <row r="11" spans="2:46" x14ac:dyDescent="0.3">
      <c r="B11" s="60" t="s">
        <v>27</v>
      </c>
      <c r="C11" s="41">
        <v>6.4</v>
      </c>
      <c r="D11" s="61">
        <v>6.4</v>
      </c>
      <c r="E11" s="61">
        <v>6.4</v>
      </c>
      <c r="F11" s="42">
        <v>6.4</v>
      </c>
      <c r="G11" s="62">
        <v>0</v>
      </c>
      <c r="H11" s="62">
        <v>0</v>
      </c>
      <c r="I11" s="63">
        <v>146703</v>
      </c>
      <c r="J11" s="64">
        <v>967991.85</v>
      </c>
      <c r="K11" s="65">
        <v>-0.12328767123287665</v>
      </c>
      <c r="L11" s="47"/>
      <c r="N11" s="48" t="s">
        <v>41</v>
      </c>
      <c r="O11" s="49">
        <v>303.10000000000002</v>
      </c>
      <c r="P11" s="50" t="s">
        <v>164</v>
      </c>
      <c r="T11" s="51">
        <f t="shared" si="0"/>
        <v>9.9782293178519588</v>
      </c>
      <c r="V11" s="7" t="str">
        <f t="shared" si="1"/>
        <v>ACADEMY</v>
      </c>
      <c r="W11" s="52">
        <f t="shared" si="12"/>
        <v>0</v>
      </c>
      <c r="X11" s="52">
        <f t="shared" si="13"/>
        <v>-0.12328767123287665</v>
      </c>
      <c r="Y11" s="53">
        <f t="shared" si="2"/>
        <v>146703</v>
      </c>
      <c r="Z11" s="53">
        <f t="shared" si="3"/>
        <v>967991.85</v>
      </c>
      <c r="AA11" s="8">
        <v>3</v>
      </c>
      <c r="AB11" s="54" t="str" cm="1">
        <f t="array" ref="AB11">IF($AC11="","",INDEX($V$9:$V$163,SMALL(IF($W$9:$W$163=$AC11,ROW($V$9:$V$163)-ROW($V$9)+1),COUNTIFS($AC$9:AC11,AC11))))</f>
        <v>ABCTRANS</v>
      </c>
      <c r="AC11" s="55">
        <f>IF(ROWS($AC$9:AC11)&lt;=$AC$5,SMALL($W$9:$W$163,ROWS($AC$9:AC11)),"")</f>
        <v>-9.6153846153846173E-2</v>
      </c>
      <c r="AD11" s="56" t="str">
        <f t="shared" si="4"/>
        <v>ABCTRANS</v>
      </c>
      <c r="AE11" s="57">
        <f t="shared" si="14"/>
        <v>-9.6153846153846173E-2</v>
      </c>
      <c r="AF11" s="57"/>
      <c r="AG11" s="54" t="str" cm="1">
        <f t="array" ref="AG11">IF($AH11="","",INDEX($V$9:$V$163,SMALL(IF($W$9:$W$163=$AH11,ROW($V$9:$V$163)-ROW($V$9)+1),COUNTIFS($AH$9:AH11,AH11))))</f>
        <v>BUACEMENT</v>
      </c>
      <c r="AH11" s="55">
        <f>IF(ROWS($AH$9:AH11)&lt;=$AH$5,LARGE($W$9:$W$163,ROWS($AH$9:AH11)),"")</f>
        <v>9.9782293178519582E-2</v>
      </c>
      <c r="AJ11" s="56" t="str">
        <f t="shared" si="5"/>
        <v>GUINEAINS</v>
      </c>
      <c r="AK11" s="57">
        <f t="shared" si="15"/>
        <v>-0.38345864661654139</v>
      </c>
      <c r="AM11" s="56" t="str">
        <f t="shared" si="6"/>
        <v>SCOA</v>
      </c>
      <c r="AN11" s="57">
        <f t="shared" si="7"/>
        <v>3.654929577464789</v>
      </c>
      <c r="AP11" s="56" t="str">
        <f t="shared" si="8"/>
        <v>UBA</v>
      </c>
      <c r="AQ11" s="58">
        <f t="shared" si="9"/>
        <v>29185874</v>
      </c>
      <c r="AR11" s="58"/>
      <c r="AS11" s="56" t="str">
        <f t="shared" si="10"/>
        <v>ACCESSCORP</v>
      </c>
      <c r="AT11" s="59">
        <f t="shared" si="11"/>
        <v>4824401089.3499947</v>
      </c>
    </row>
    <row r="12" spans="2:46" x14ac:dyDescent="0.3">
      <c r="B12" s="60" t="s">
        <v>28</v>
      </c>
      <c r="C12" s="41">
        <v>25</v>
      </c>
      <c r="D12" s="41">
        <v>25.8</v>
      </c>
      <c r="E12" s="41">
        <v>25</v>
      </c>
      <c r="F12" s="42">
        <v>25.5</v>
      </c>
      <c r="G12" s="62">
        <v>0.5</v>
      </c>
      <c r="H12" s="62">
        <v>2</v>
      </c>
      <c r="I12" s="63">
        <v>190716027</v>
      </c>
      <c r="J12" s="64">
        <v>4824401089.3499947</v>
      </c>
      <c r="K12" s="65">
        <v>0.21428571428571419</v>
      </c>
      <c r="L12" s="47"/>
      <c r="N12" s="48" t="s">
        <v>71</v>
      </c>
      <c r="O12" s="49">
        <v>105.5</v>
      </c>
      <c r="P12" s="50" t="s">
        <v>164</v>
      </c>
      <c r="T12" s="51">
        <f t="shared" si="0"/>
        <v>9.9531005732152131</v>
      </c>
      <c r="V12" s="7" t="str">
        <f t="shared" si="1"/>
        <v>ACCESSCORP</v>
      </c>
      <c r="W12" s="52">
        <f t="shared" si="12"/>
        <v>0.02</v>
      </c>
      <c r="X12" s="52">
        <f t="shared" si="13"/>
        <v>0.21428571428571419</v>
      </c>
      <c r="Y12" s="53">
        <f t="shared" si="2"/>
        <v>190716027</v>
      </c>
      <c r="Z12" s="53">
        <f t="shared" si="3"/>
        <v>4824401089.3499947</v>
      </c>
      <c r="AA12" s="8">
        <v>4</v>
      </c>
      <c r="AB12" s="54" t="str" cm="1">
        <f t="array" ref="AB12">IF($AC12="","",INDEX($V$9:$V$163,SMALL(IF($W$9:$W$163=$AC12,ROW($V$9:$V$163)-ROW($V$9)+1),COUNTIFS($AC$9:AC12,AC12))))</f>
        <v>ABBEYBANK</v>
      </c>
      <c r="AC12" s="55">
        <f>IF(ROWS($AC$9:AC12)&lt;=$AC$5,SMALL($W$9:$W$163,ROWS($AC$9:AC12)),"")</f>
        <v>-9.0000000000000038E-2</v>
      </c>
      <c r="AD12" s="56" t="str">
        <f t="shared" si="4"/>
        <v>ABBEYBANK</v>
      </c>
      <c r="AE12" s="57">
        <f t="shared" si="14"/>
        <v>-9.0000000000000038E-2</v>
      </c>
      <c r="AF12" s="57"/>
      <c r="AG12" s="54" t="str" cm="1">
        <f t="array" ref="AG12">IF($AH12="","",INDEX($V$9:$V$163,SMALL(IF($W$9:$W$163=$AH12,ROW($V$9:$V$163)-ROW($V$9)+1),COUNTIFS($AH$9:AH12,AH12))))</f>
        <v>FIRSTHOLDCO</v>
      </c>
      <c r="AH12" s="55">
        <f>IF(ROWS($AH$9:AH12)&lt;=$AH$5,LARGE($W$9:$W$163,ROWS($AH$9:AH12)),"")</f>
        <v>9.9531005732152136E-2</v>
      </c>
      <c r="AJ12" s="56" t="str">
        <f t="shared" si="5"/>
        <v>SUNUASSUR</v>
      </c>
      <c r="AK12" s="57">
        <f t="shared" si="15"/>
        <v>-0.34545454545454546</v>
      </c>
      <c r="AM12" s="56" t="str">
        <f t="shared" si="6"/>
        <v>RTBRISCOE</v>
      </c>
      <c r="AN12" s="57">
        <f t="shared" si="7"/>
        <v>2.6428571428571428</v>
      </c>
      <c r="AP12" s="56" t="str">
        <f t="shared" si="8"/>
        <v>ZENITHBANK</v>
      </c>
      <c r="AQ12" s="58">
        <f t="shared" si="9"/>
        <v>24708728</v>
      </c>
      <c r="AR12" s="58"/>
      <c r="AS12" s="56" t="str">
        <f t="shared" si="10"/>
        <v>ZENITHBANK</v>
      </c>
      <c r="AT12" s="59">
        <f t="shared" si="11"/>
        <v>2868590362.199995</v>
      </c>
    </row>
    <row r="13" spans="2:46" x14ac:dyDescent="0.3">
      <c r="B13" s="60" t="s">
        <v>29</v>
      </c>
      <c r="C13" s="41">
        <v>13.2</v>
      </c>
      <c r="D13" s="61">
        <v>13.9</v>
      </c>
      <c r="E13" s="61">
        <v>13.6</v>
      </c>
      <c r="F13" s="42">
        <v>13.6</v>
      </c>
      <c r="G13" s="62">
        <v>0.40000000000000036</v>
      </c>
      <c r="H13" s="62">
        <v>3.0303030303030329</v>
      </c>
      <c r="I13" s="63">
        <v>7099021</v>
      </c>
      <c r="J13" s="64">
        <v>97543244.849999994</v>
      </c>
      <c r="K13" s="65">
        <v>-8.1081081081081141E-2</v>
      </c>
      <c r="L13" s="47"/>
      <c r="N13" s="48" t="s">
        <v>73</v>
      </c>
      <c r="O13" s="49">
        <v>9.2899999999999991</v>
      </c>
      <c r="P13" s="50" t="s">
        <v>164</v>
      </c>
      <c r="T13" s="51">
        <f t="shared" si="0"/>
        <v>9.9408284023668632</v>
      </c>
      <c r="V13" s="7" t="str">
        <f t="shared" si="1"/>
        <v>AFRIPRUD</v>
      </c>
      <c r="W13" s="52">
        <f t="shared" si="12"/>
        <v>3.0303030303030328E-2</v>
      </c>
      <c r="X13" s="52">
        <f t="shared" si="13"/>
        <v>-8.1081081081081141E-2</v>
      </c>
      <c r="Y13" s="53">
        <f t="shared" si="2"/>
        <v>7099021</v>
      </c>
      <c r="Z13" s="53">
        <f t="shared" si="3"/>
        <v>97543244.849999994</v>
      </c>
      <c r="AA13" s="8">
        <v>5</v>
      </c>
      <c r="AB13" s="54" t="str" cm="1">
        <f t="array" ref="AB13">IF($AC13="","",INDEX($V$9:$V$163,SMALL(IF($W$9:$W$163=$AC13,ROW($V$9:$V$163)-ROW($V$9)+1),COUNTIFS($AC$9:AC13,AC13))))</f>
        <v>WAPIC</v>
      </c>
      <c r="AC13" s="55">
        <f>IF(ROWS($AC$9:AC13)&lt;=$AC$5,SMALL($W$9:$W$163,ROWS($AC$9:AC13)),"")</f>
        <v>-7.6923076923076983E-2</v>
      </c>
      <c r="AD13" s="56" t="str">
        <f t="shared" si="4"/>
        <v>WAPIC</v>
      </c>
      <c r="AE13" s="57">
        <f t="shared" si="14"/>
        <v>-7.6923076923076983E-2</v>
      </c>
      <c r="AF13" s="57"/>
      <c r="AG13" s="54" t="str" cm="1">
        <f t="array" ref="AG13">IF($AH13="","",INDEX($V$9:$V$163,SMALL(IF($W$9:$W$163=$AH13,ROW($V$9:$V$163)-ROW($V$9)+1),COUNTIFS($AH$9:AH13,AH13))))</f>
        <v>FTNCOCOA</v>
      </c>
      <c r="AH13" s="55">
        <f>IF(ROWS($AH$9:AH13)&lt;=$AH$5,LARGE($W$9:$W$163,ROWS($AH$9:AH13)),"")</f>
        <v>9.9408284023668636E-2</v>
      </c>
      <c r="AJ13" s="56" t="str">
        <f t="shared" si="5"/>
        <v>ELLAHLAKES</v>
      </c>
      <c r="AK13" s="57">
        <f t="shared" si="15"/>
        <v>-0.3320895522388061</v>
      </c>
      <c r="AM13" s="56" t="str">
        <f t="shared" si="6"/>
        <v>UNIONDICON</v>
      </c>
      <c r="AN13" s="57">
        <f t="shared" si="7"/>
        <v>2.4420289855072461</v>
      </c>
      <c r="AP13" s="56" t="str">
        <f t="shared" si="8"/>
        <v>STERLINGNG</v>
      </c>
      <c r="AQ13" s="58">
        <f t="shared" si="9"/>
        <v>23603739</v>
      </c>
      <c r="AR13" s="58"/>
      <c r="AS13" s="56" t="str">
        <f t="shared" si="10"/>
        <v>GTCO</v>
      </c>
      <c r="AT13" s="59">
        <f t="shared" si="11"/>
        <v>2450482268.8999991</v>
      </c>
    </row>
    <row r="14" spans="2:46" x14ac:dyDescent="0.3">
      <c r="B14" s="60" t="s">
        <v>30</v>
      </c>
      <c r="C14" s="41">
        <v>4.13</v>
      </c>
      <c r="D14" s="41">
        <v>4.16</v>
      </c>
      <c r="E14" s="41">
        <v>4.01</v>
      </c>
      <c r="F14" s="42">
        <v>4.1500000000000004</v>
      </c>
      <c r="G14" s="62">
        <v>2.0000000000000462E-2</v>
      </c>
      <c r="H14" s="62">
        <v>0.48426150121066497</v>
      </c>
      <c r="I14" s="63">
        <v>16911228</v>
      </c>
      <c r="J14" s="64">
        <v>69615293.090000004</v>
      </c>
      <c r="K14" s="65">
        <v>9.4986807387862804E-2</v>
      </c>
      <c r="L14" s="47"/>
      <c r="N14" s="48" t="s">
        <v>139</v>
      </c>
      <c r="O14" s="49">
        <v>3.39</v>
      </c>
      <c r="P14" s="50" t="s">
        <v>165</v>
      </c>
      <c r="T14" s="51">
        <f t="shared" si="0"/>
        <v>9.7087378640776798</v>
      </c>
      <c r="V14" s="7" t="str">
        <f t="shared" si="1"/>
        <v>AIICO</v>
      </c>
      <c r="W14" s="52">
        <f t="shared" si="12"/>
        <v>4.8426150121066497E-3</v>
      </c>
      <c r="X14" s="52">
        <f t="shared" si="13"/>
        <v>9.4986807387862804E-2</v>
      </c>
      <c r="Y14" s="53">
        <f t="shared" si="2"/>
        <v>16911228</v>
      </c>
      <c r="Z14" s="53">
        <f t="shared" si="3"/>
        <v>69615293.090000004</v>
      </c>
      <c r="AA14" s="8">
        <v>6</v>
      </c>
      <c r="AB14" s="54" t="str" cm="1">
        <f t="array" ref="AB14">IF($AC14="","",INDEX($V$9:$V$163,SMALL(IF($W$9:$W$163=$AC14,ROW($V$9:$V$163)-ROW($V$9)+1),COUNTIFS($AC$9:AC14,AC14))))</f>
        <v>LASACO</v>
      </c>
      <c r="AC14" s="55">
        <f>IF(ROWS($AC$9:AC14)&lt;=$AC$5,SMALL($W$9:$W$163,ROWS($AC$9:AC14)),"")</f>
        <v>-6.9999999999999951E-2</v>
      </c>
      <c r="AD14" s="56" t="str">
        <f t="shared" si="4"/>
        <v>LASACO</v>
      </c>
      <c r="AE14" s="57">
        <f t="shared" si="14"/>
        <v>-6.9999999999999951E-2</v>
      </c>
      <c r="AF14" s="57"/>
      <c r="AG14" s="54" t="str" cm="1">
        <f t="array" ref="AG14">IF($AH14="","",INDEX($V$9:$V$163,SMALL(IF($W$9:$W$163=$AH14,ROW($V$9:$V$163)-ROW($V$9)+1),COUNTIFS($AH$9:AH14,AH14))))</f>
        <v>THOMASWY</v>
      </c>
      <c r="AH14" s="55">
        <f>IF(ROWS($AH$9:AH14)&lt;=$AH$5,LARGE($W$9:$W$163,ROWS($AH$9:AH14)),"")</f>
        <v>9.7087378640776795E-2</v>
      </c>
      <c r="AJ14" s="56" t="str">
        <f t="shared" si="5"/>
        <v>GEREGU</v>
      </c>
      <c r="AK14" s="57">
        <f t="shared" si="15"/>
        <v>-0.27665352606219884</v>
      </c>
      <c r="AM14" s="56" t="str">
        <f t="shared" si="6"/>
        <v>BERGER</v>
      </c>
      <c r="AN14" s="57">
        <f t="shared" si="7"/>
        <v>2.0749999999999997</v>
      </c>
      <c r="AP14" s="56" t="str">
        <f t="shared" si="8"/>
        <v>LINKASSURE</v>
      </c>
      <c r="AQ14" s="58">
        <f t="shared" si="9"/>
        <v>22181130</v>
      </c>
      <c r="AR14" s="58"/>
      <c r="AS14" s="56" t="str">
        <f t="shared" si="10"/>
        <v>UBA</v>
      </c>
      <c r="AT14" s="59">
        <f t="shared" si="11"/>
        <v>1391133206.9000001</v>
      </c>
    </row>
    <row r="15" spans="2:46" x14ac:dyDescent="0.3">
      <c r="B15" s="60" t="s">
        <v>31</v>
      </c>
      <c r="C15" s="41">
        <v>5801.4</v>
      </c>
      <c r="D15" s="61">
        <v>5801.4</v>
      </c>
      <c r="E15" s="61">
        <v>5801.4</v>
      </c>
      <c r="F15" s="42">
        <v>5801.4</v>
      </c>
      <c r="G15" s="62">
        <v>0</v>
      </c>
      <c r="H15" s="62">
        <v>0</v>
      </c>
      <c r="I15" s="63">
        <v>6578</v>
      </c>
      <c r="J15" s="64">
        <v>41740591.600000001</v>
      </c>
      <c r="K15" s="65">
        <v>1.5556828193832599</v>
      </c>
      <c r="L15" s="47"/>
      <c r="N15" s="48" t="s">
        <v>68</v>
      </c>
      <c r="O15" s="49">
        <v>11.8</v>
      </c>
      <c r="P15" s="50" t="s">
        <v>166</v>
      </c>
      <c r="T15" s="51">
        <f t="shared" si="0"/>
        <v>9.2592592592592595</v>
      </c>
      <c r="V15" s="7" t="str">
        <f t="shared" si="1"/>
        <v>AIRTELAFRI</v>
      </c>
      <c r="W15" s="52">
        <f t="shared" si="12"/>
        <v>0</v>
      </c>
      <c r="X15" s="52">
        <f t="shared" si="13"/>
        <v>1.5556828193832599</v>
      </c>
      <c r="Y15" s="53">
        <f t="shared" si="2"/>
        <v>6578</v>
      </c>
      <c r="Z15" s="53">
        <f t="shared" si="3"/>
        <v>41740591.600000001</v>
      </c>
      <c r="AA15" s="8">
        <v>7</v>
      </c>
      <c r="AB15" s="54" t="str" cm="1">
        <f t="array" ref="AB15">IF($AC15="","",INDEX($V$9:$V$163,SMALL(IF($W$9:$W$163=$AC15,ROW($V$9:$V$163)-ROW($V$9)+1),COUNTIFS($AC$9:AC15,AC15))))</f>
        <v>CAVERTON</v>
      </c>
      <c r="AC15" s="55">
        <f>IF(ROWS($AC$9:AC15)&lt;=$AC$5,SMALL($W$9:$W$163,ROWS($AC$9:AC15)),"")</f>
        <v>-6.9999999999999923E-2</v>
      </c>
      <c r="AD15" s="56" t="str">
        <f t="shared" si="4"/>
        <v>CAVERTON</v>
      </c>
      <c r="AE15" s="57">
        <f t="shared" si="14"/>
        <v>-6.9999999999999923E-2</v>
      </c>
      <c r="AF15" s="57"/>
      <c r="AG15" s="54" t="str" cm="1">
        <f t="array" ref="AG15">IF($AH15="","",INDEX($V$9:$V$163,SMALL(IF($W$9:$W$163=$AH15,ROW($V$9:$V$163)-ROW($V$9)+1),COUNTIFS($AH$9:AH15,AH15))))</f>
        <v>FCMB</v>
      </c>
      <c r="AH15" s="55">
        <f>IF(ROWS($AH$9:AH15)&lt;=$AH$5,LARGE($W$9:$W$163,ROWS($AH$9:AH15)),"")</f>
        <v>9.2592592592592601E-2</v>
      </c>
      <c r="AJ15" s="56" t="str">
        <f t="shared" si="5"/>
        <v>WAPIC</v>
      </c>
      <c r="AK15" s="57">
        <f t="shared" si="15"/>
        <v>-0.26153846153846161</v>
      </c>
      <c r="AM15" s="56" t="str">
        <f t="shared" si="6"/>
        <v>PREMPAINTS</v>
      </c>
      <c r="AN15" s="57">
        <f t="shared" si="7"/>
        <v>2.04</v>
      </c>
      <c r="AP15" s="56" t="str">
        <f t="shared" si="8"/>
        <v>FCMB</v>
      </c>
      <c r="AQ15" s="58">
        <f t="shared" si="9"/>
        <v>20712051</v>
      </c>
      <c r="AR15" s="58"/>
      <c r="AS15" s="56" t="str">
        <f t="shared" si="10"/>
        <v>MTNN</v>
      </c>
      <c r="AT15" s="59">
        <f t="shared" si="11"/>
        <v>1276684362.8</v>
      </c>
    </row>
    <row r="16" spans="2:46" x14ac:dyDescent="0.3">
      <c r="B16" s="60" t="s">
        <v>32</v>
      </c>
      <c r="C16" s="41">
        <v>9.9</v>
      </c>
      <c r="D16" s="41">
        <v>9.9</v>
      </c>
      <c r="E16" s="41">
        <v>9.9</v>
      </c>
      <c r="F16" s="42">
        <v>9.9</v>
      </c>
      <c r="G16" s="62">
        <v>0</v>
      </c>
      <c r="H16" s="62">
        <v>0</v>
      </c>
      <c r="I16" s="63">
        <v>122716</v>
      </c>
      <c r="J16" s="64">
        <v>1125857.2</v>
      </c>
      <c r="K16" s="65">
        <v>-0.54272517321016167</v>
      </c>
      <c r="L16" s="47"/>
      <c r="N16" s="48" t="s">
        <v>96</v>
      </c>
      <c r="O16" s="49">
        <v>4</v>
      </c>
      <c r="P16" s="50" t="s">
        <v>167</v>
      </c>
      <c r="T16" s="51">
        <f t="shared" si="0"/>
        <v>7.5268817204301026</v>
      </c>
      <c r="V16" s="7" t="str">
        <f t="shared" si="1"/>
        <v>ALEX</v>
      </c>
      <c r="W16" s="52">
        <f t="shared" si="12"/>
        <v>0</v>
      </c>
      <c r="X16" s="52">
        <f t="shared" si="13"/>
        <v>-0.54272517321016167</v>
      </c>
      <c r="Y16" s="53">
        <f t="shared" si="2"/>
        <v>122716</v>
      </c>
      <c r="Z16" s="53">
        <f t="shared" si="3"/>
        <v>1125857.2</v>
      </c>
      <c r="AA16" s="8">
        <v>8</v>
      </c>
      <c r="AB16" s="54" t="str" cm="1">
        <f t="array" ref="AB16">IF($AC16="","",INDEX($V$9:$V$163,SMALL(IF($W$9:$W$163=$AC16,ROW($V$9:$V$163)-ROW($V$9)+1),COUNTIFS($AC$9:AC16,AC16))))</f>
        <v>REGALINS</v>
      </c>
      <c r="AC16" s="55">
        <f>IF(ROWS($AC$9:AC16)&lt;=$AC$5,SMALL($W$9:$W$163,ROWS($AC$9:AC16)),"")</f>
        <v>-6.3829787234042493E-2</v>
      </c>
      <c r="AD16" s="56" t="str">
        <f t="shared" si="4"/>
        <v>REGALINS</v>
      </c>
      <c r="AE16" s="57">
        <f t="shared" si="14"/>
        <v>-6.3829787234042493E-2</v>
      </c>
      <c r="AF16" s="57"/>
      <c r="AG16" s="54" t="str" cm="1">
        <f t="array" ref="AG16">IF($AH16="","",INDEX($V$9:$V$163,SMALL(IF($W$9:$W$163=$AH16,ROW($V$9:$V$163)-ROW($V$9)+1),COUNTIFS($AH$9:AH16,AH16))))</f>
        <v>LIVINGTRUST</v>
      </c>
      <c r="AH16" s="55">
        <f>IF(ROWS($AH$9:AH16)&lt;=$AH$5,LARGE($W$9:$W$163,ROWS($AH$9:AH16)),"")</f>
        <v>7.5268817204301022E-2</v>
      </c>
      <c r="AJ16" s="56" t="str">
        <f t="shared" si="5"/>
        <v>LASACO</v>
      </c>
      <c r="AK16" s="57">
        <f t="shared" si="15"/>
        <v>-0.24081632653061225</v>
      </c>
      <c r="AM16" s="56" t="str">
        <f t="shared" si="6"/>
        <v>AIRTELAFRI</v>
      </c>
      <c r="AN16" s="57">
        <f t="shared" si="7"/>
        <v>1.5556828193832599</v>
      </c>
      <c r="AP16" s="56" t="str">
        <f t="shared" si="8"/>
        <v>GTCO</v>
      </c>
      <c r="AQ16" s="58">
        <f t="shared" si="9"/>
        <v>18985239</v>
      </c>
      <c r="AR16" s="58"/>
      <c r="AS16" s="56" t="str">
        <f t="shared" si="10"/>
        <v>NB</v>
      </c>
      <c r="AT16" s="59">
        <f t="shared" si="11"/>
        <v>1222673446.5999999</v>
      </c>
    </row>
    <row r="17" spans="2:46" x14ac:dyDescent="0.3">
      <c r="B17" s="60" t="s">
        <v>33</v>
      </c>
      <c r="C17" s="41">
        <v>1526.8</v>
      </c>
      <c r="D17" s="41">
        <v>1526.8</v>
      </c>
      <c r="E17" s="41">
        <v>1526.8</v>
      </c>
      <c r="F17" s="42">
        <v>1526.8</v>
      </c>
      <c r="G17" s="62">
        <v>0</v>
      </c>
      <c r="H17" s="62">
        <v>0</v>
      </c>
      <c r="I17" s="63">
        <v>562495</v>
      </c>
      <c r="J17" s="64">
        <v>822378985.70000005</v>
      </c>
      <c r="K17" s="65">
        <v>1.2788059701492536</v>
      </c>
      <c r="L17" s="47"/>
      <c r="N17" s="48" t="s">
        <v>113</v>
      </c>
      <c r="O17" s="49">
        <v>139.9</v>
      </c>
      <c r="P17" s="50" t="s">
        <v>168</v>
      </c>
      <c r="T17" s="51">
        <f t="shared" si="0"/>
        <v>6.6310975609756238</v>
      </c>
      <c r="V17" s="7" t="str">
        <f t="shared" si="1"/>
        <v>ARADEL</v>
      </c>
      <c r="W17" s="52">
        <f t="shared" si="12"/>
        <v>0</v>
      </c>
      <c r="X17" s="52">
        <f t="shared" si="13"/>
        <v>1.2788059701492536</v>
      </c>
      <c r="Y17" s="53">
        <f t="shared" si="2"/>
        <v>562495</v>
      </c>
      <c r="Z17" s="53">
        <f t="shared" si="3"/>
        <v>822378985.70000005</v>
      </c>
      <c r="AA17" s="8">
        <v>9</v>
      </c>
      <c r="AB17" s="54" t="str" cm="1">
        <f t="array" ref="AB17">IF($AC17="","",INDEX($V$9:$V$163,SMALL(IF($W$9:$W$163=$AC17,ROW($V$9:$V$163)-ROW($V$9)+1),COUNTIFS($AC$9:AC17,AC17))))</f>
        <v>NEIMETH</v>
      </c>
      <c r="AC17" s="55">
        <f>IF(ROWS($AC$9:AC17)&lt;=$AC$5,SMALL($W$9:$W$163,ROWS($AC$9:AC17)),"")</f>
        <v>-6.1111111111111199E-2</v>
      </c>
      <c r="AD17" s="56" t="str">
        <f t="shared" si="4"/>
        <v>NEIMETH</v>
      </c>
      <c r="AE17" s="57">
        <f t="shared" si="14"/>
        <v>-6.1111111111111199E-2</v>
      </c>
      <c r="AF17" s="57"/>
      <c r="AG17" s="54" t="str" cm="1">
        <f t="array" ref="AG17">IF($AH17="","",INDEX($V$9:$V$163,SMALL(IF($W$9:$W$163=$AH17,ROW($V$9:$V$163)-ROW($V$9)+1),COUNTIFS($AH$9:AH17,AH17))))</f>
        <v>NGXGROUP</v>
      </c>
      <c r="AH17" s="55">
        <f>IF(ROWS($AH$9:AH17)&lt;=$AH$5,LARGE($W$9:$W$163,ROWS($AH$9:AH17)),"")</f>
        <v>6.631097560975624E-2</v>
      </c>
      <c r="AJ17" s="56" t="str">
        <f t="shared" si="5"/>
        <v>ROYALEX</v>
      </c>
      <c r="AK17" s="57">
        <f t="shared" si="15"/>
        <v>-0.23655913978494636</v>
      </c>
      <c r="AM17" s="56" t="str">
        <f t="shared" si="6"/>
        <v>HBMNG</v>
      </c>
      <c r="AN17" s="57">
        <f t="shared" si="7"/>
        <v>1.490706319702602</v>
      </c>
      <c r="AP17" s="56" t="str">
        <f t="shared" si="8"/>
        <v>CHAMS</v>
      </c>
      <c r="AQ17" s="58">
        <f t="shared" si="9"/>
        <v>17313594</v>
      </c>
      <c r="AR17" s="58"/>
      <c r="AS17" s="56" t="str">
        <f t="shared" si="10"/>
        <v>BUACEMENT</v>
      </c>
      <c r="AT17" s="59">
        <f t="shared" si="11"/>
        <v>1101560297.400001</v>
      </c>
    </row>
    <row r="18" spans="2:46" x14ac:dyDescent="0.3">
      <c r="B18" s="60" t="s">
        <v>34</v>
      </c>
      <c r="C18" s="41">
        <v>3.63</v>
      </c>
      <c r="D18" s="41">
        <v>3.63</v>
      </c>
      <c r="E18" s="41">
        <v>3.63</v>
      </c>
      <c r="F18" s="42">
        <v>3.63</v>
      </c>
      <c r="G18" s="62">
        <v>0</v>
      </c>
      <c r="H18" s="62">
        <v>0</v>
      </c>
      <c r="I18" s="63">
        <v>315214</v>
      </c>
      <c r="J18" s="64">
        <v>1049262.57</v>
      </c>
      <c r="K18" s="65">
        <v>-0.14588235294117646</v>
      </c>
      <c r="L18" s="47"/>
      <c r="N18" s="48" t="s">
        <v>148</v>
      </c>
      <c r="O18" s="49">
        <v>48.4</v>
      </c>
      <c r="P18" s="50" t="s">
        <v>169</v>
      </c>
      <c r="T18" s="51">
        <f t="shared" si="0"/>
        <v>6.3736263736263705</v>
      </c>
      <c r="V18" s="7" t="str">
        <f t="shared" si="1"/>
        <v>AUSTINLAZ</v>
      </c>
      <c r="W18" s="52">
        <f t="shared" si="12"/>
        <v>0</v>
      </c>
      <c r="X18" s="52">
        <f t="shared" si="13"/>
        <v>-0.14588235294117646</v>
      </c>
      <c r="Y18" s="53">
        <f t="shared" si="2"/>
        <v>315214</v>
      </c>
      <c r="Z18" s="53">
        <f t="shared" si="3"/>
        <v>1049262.57</v>
      </c>
      <c r="AA18" s="8">
        <v>10</v>
      </c>
      <c r="AB18" s="54" t="str" cm="1">
        <f t="array" ref="AB18">IF($AC18="","",INDEX($V$9:$V$163,SMALL(IF($W$9:$W$163=$AC18,ROW($V$9:$V$163)-ROW($V$9)+1),COUNTIFS($AC$9:AC18,AC18))))</f>
        <v>GUINEAINS</v>
      </c>
      <c r="AC18" s="55">
        <f>IF(ROWS($AC$9:AC18)&lt;=$AC$5,SMALL($W$9:$W$163,ROWS($AC$9:AC18)),"")</f>
        <v>-5.7471264367816154E-2</v>
      </c>
      <c r="AD18" s="56" t="str">
        <f t="shared" si="4"/>
        <v>GUINEAINS</v>
      </c>
      <c r="AE18" s="57">
        <f t="shared" si="14"/>
        <v>-5.7471264367816154E-2</v>
      </c>
      <c r="AF18" s="57"/>
      <c r="AG18" s="54" t="str" cm="1">
        <f t="array" ref="AG18">IF($AH18="","",INDEX($V$9:$V$163,SMALL(IF($W$9:$W$163=$AH18,ROW($V$9:$V$163)-ROW($V$9)+1),COUNTIFS($AH$9:AH18,AH18))))</f>
        <v>UBA</v>
      </c>
      <c r="AH18" s="55">
        <f>IF(ROWS($AH$9:AH18)&lt;=$AH$5,LARGE($W$9:$W$163,ROWS($AH$9:AH18)),"")</f>
        <v>6.3736263736263704E-2</v>
      </c>
      <c r="AJ18" s="56" t="str">
        <f t="shared" si="5"/>
        <v>HONYFLOUR</v>
      </c>
      <c r="AK18" s="57">
        <f t="shared" si="15"/>
        <v>-0.23059360730593592</v>
      </c>
      <c r="AM18" s="56" t="str">
        <f t="shared" si="6"/>
        <v>TIP</v>
      </c>
      <c r="AN18" s="57">
        <f t="shared" si="7"/>
        <v>1.3308270676691727</v>
      </c>
      <c r="AP18" s="56" t="str">
        <f t="shared" si="8"/>
        <v>AIICO</v>
      </c>
      <c r="AQ18" s="58">
        <f t="shared" si="9"/>
        <v>16911228</v>
      </c>
      <c r="AR18" s="58"/>
      <c r="AS18" s="56" t="str">
        <f t="shared" si="10"/>
        <v>GUINNESS</v>
      </c>
      <c r="AT18" s="59">
        <f t="shared" si="11"/>
        <v>878853880.79999995</v>
      </c>
    </row>
    <row r="19" spans="2:46" x14ac:dyDescent="0.3">
      <c r="B19" s="60" t="s">
        <v>35</v>
      </c>
      <c r="C19" s="41">
        <v>147.6</v>
      </c>
      <c r="D19" s="41">
        <v>147.6</v>
      </c>
      <c r="E19" s="41">
        <v>147.6</v>
      </c>
      <c r="F19" s="42">
        <v>147.6</v>
      </c>
      <c r="G19" s="62">
        <v>0</v>
      </c>
      <c r="H19" s="62">
        <v>0</v>
      </c>
      <c r="I19" s="63">
        <v>8479</v>
      </c>
      <c r="J19" s="64">
        <v>1126435.1499999999</v>
      </c>
      <c r="K19" s="65">
        <v>2.0749999999999997</v>
      </c>
      <c r="L19" s="47"/>
      <c r="P19" s="66"/>
      <c r="V19" s="7" t="str">
        <f t="shared" si="1"/>
        <v>BERGER</v>
      </c>
      <c r="W19" s="52">
        <f t="shared" si="12"/>
        <v>0</v>
      </c>
      <c r="X19" s="52">
        <f t="shared" si="13"/>
        <v>2.0749999999999997</v>
      </c>
      <c r="Y19" s="53">
        <f t="shared" si="2"/>
        <v>8479</v>
      </c>
      <c r="Z19" s="53">
        <f t="shared" si="3"/>
        <v>1126435.1499999999</v>
      </c>
    </row>
    <row r="20" spans="2:46" x14ac:dyDescent="0.3">
      <c r="B20" s="60" t="s">
        <v>36</v>
      </c>
      <c r="C20" s="41">
        <v>562.79999999999995</v>
      </c>
      <c r="D20" s="41">
        <v>562.79999999999995</v>
      </c>
      <c r="E20" s="41">
        <v>562.79999999999995</v>
      </c>
      <c r="F20" s="42">
        <v>562.79999999999995</v>
      </c>
      <c r="G20" s="62">
        <v>0</v>
      </c>
      <c r="H20" s="62">
        <v>0</v>
      </c>
      <c r="I20" s="63">
        <v>31807</v>
      </c>
      <c r="J20" s="64">
        <v>16165665</v>
      </c>
      <c r="K20" s="65">
        <v>0.52108108108108087</v>
      </c>
      <c r="L20" s="47"/>
      <c r="N20" s="27" t="s">
        <v>37</v>
      </c>
      <c r="O20" s="27" t="s">
        <v>38</v>
      </c>
      <c r="P20" s="27" t="s">
        <v>39</v>
      </c>
      <c r="Q20" s="27" t="s">
        <v>40</v>
      </c>
      <c r="V20" s="7" t="str">
        <f t="shared" si="1"/>
        <v>BETAGLAS</v>
      </c>
      <c r="W20" s="52">
        <f t="shared" si="12"/>
        <v>0</v>
      </c>
      <c r="X20" s="52">
        <f t="shared" si="13"/>
        <v>0.52108108108108087</v>
      </c>
      <c r="Y20" s="53">
        <f t="shared" si="2"/>
        <v>31807</v>
      </c>
      <c r="Z20" s="53">
        <f t="shared" si="3"/>
        <v>16165665</v>
      </c>
    </row>
    <row r="21" spans="2:46" x14ac:dyDescent="0.3">
      <c r="B21" s="60" t="s">
        <v>41</v>
      </c>
      <c r="C21" s="41">
        <v>275.60000000000002</v>
      </c>
      <c r="D21" s="61">
        <v>303.10000000000002</v>
      </c>
      <c r="E21" s="61">
        <v>303.10000000000002</v>
      </c>
      <c r="F21" s="42">
        <v>303.10000000000002</v>
      </c>
      <c r="G21" s="62">
        <v>27.5</v>
      </c>
      <c r="H21" s="62">
        <v>9.9782293178519588</v>
      </c>
      <c r="I21" s="63">
        <v>3650145</v>
      </c>
      <c r="J21" s="64">
        <v>1101560297.400001</v>
      </c>
      <c r="K21" s="65">
        <v>0.69803921568627469</v>
      </c>
      <c r="L21" s="47"/>
      <c r="N21" s="67">
        <v>31</v>
      </c>
      <c r="O21" s="67">
        <v>31</v>
      </c>
      <c r="P21" s="67">
        <v>72</v>
      </c>
      <c r="Q21" s="68">
        <v>1</v>
      </c>
      <c r="V21" s="7" t="str">
        <f t="shared" si="1"/>
        <v>BUACEMENT</v>
      </c>
      <c r="W21" s="52">
        <f t="shared" si="12"/>
        <v>9.9782293178519582E-2</v>
      </c>
      <c r="X21" s="52">
        <f t="shared" si="13"/>
        <v>0.69803921568627469</v>
      </c>
      <c r="Y21" s="53">
        <f t="shared" si="2"/>
        <v>3650145</v>
      </c>
      <c r="Z21" s="53">
        <f t="shared" si="3"/>
        <v>1101560297.400001</v>
      </c>
      <c r="AG21" s="57"/>
      <c r="AH21" s="57"/>
      <c r="AI21" s="69"/>
    </row>
    <row r="22" spans="2:46" x14ac:dyDescent="0.3">
      <c r="B22" s="60" t="s">
        <v>42</v>
      </c>
      <c r="C22" s="41">
        <v>939</v>
      </c>
      <c r="D22" s="61">
        <v>939</v>
      </c>
      <c r="E22" s="61">
        <v>939</v>
      </c>
      <c r="F22" s="42">
        <v>939</v>
      </c>
      <c r="G22" s="62">
        <v>0</v>
      </c>
      <c r="H22" s="62">
        <v>0</v>
      </c>
      <c r="I22" s="63">
        <v>123381</v>
      </c>
      <c r="J22" s="64">
        <v>104269283.09999999</v>
      </c>
      <c r="K22" s="65">
        <v>0.17536612842658661</v>
      </c>
      <c r="L22" s="47"/>
      <c r="V22" s="7" t="str">
        <f t="shared" si="1"/>
        <v>BUAFOODS</v>
      </c>
      <c r="W22" s="52">
        <f t="shared" si="12"/>
        <v>0</v>
      </c>
      <c r="X22" s="52">
        <f t="shared" si="13"/>
        <v>0.17536612842658661</v>
      </c>
      <c r="Y22" s="53">
        <f t="shared" si="2"/>
        <v>123381</v>
      </c>
      <c r="Z22" s="53">
        <f t="shared" si="3"/>
        <v>104269283.09999999</v>
      </c>
      <c r="AG22" s="57"/>
      <c r="AH22" s="57"/>
      <c r="AI22" s="69"/>
    </row>
    <row r="23" spans="2:46" x14ac:dyDescent="0.3">
      <c r="B23" s="60" t="s">
        <v>43</v>
      </c>
      <c r="C23" s="41">
        <v>57</v>
      </c>
      <c r="D23" s="61">
        <v>57</v>
      </c>
      <c r="E23" s="61">
        <v>57</v>
      </c>
      <c r="F23" s="42">
        <v>57</v>
      </c>
      <c r="G23" s="62">
        <v>0</v>
      </c>
      <c r="H23" s="62">
        <v>0</v>
      </c>
      <c r="I23" s="63">
        <v>981035</v>
      </c>
      <c r="J23" s="64">
        <v>61117476.399999999</v>
      </c>
      <c r="K23" s="65">
        <v>-4.8414023372287174E-2</v>
      </c>
      <c r="L23" s="47"/>
      <c r="N23" s="70"/>
      <c r="O23" s="70"/>
      <c r="P23" s="70"/>
      <c r="V23" s="7" t="str">
        <f t="shared" si="1"/>
        <v>CADBURY</v>
      </c>
      <c r="W23" s="52">
        <f t="shared" si="12"/>
        <v>0</v>
      </c>
      <c r="X23" s="52">
        <f t="shared" si="13"/>
        <v>-4.8414023372287174E-2</v>
      </c>
      <c r="Y23" s="53">
        <f t="shared" si="2"/>
        <v>981035</v>
      </c>
      <c r="Z23" s="53">
        <f t="shared" si="3"/>
        <v>61117476.399999999</v>
      </c>
      <c r="AG23" s="57"/>
      <c r="AH23" s="57"/>
      <c r="AI23" s="69"/>
    </row>
    <row r="24" spans="2:46" x14ac:dyDescent="0.3">
      <c r="B24" s="60" t="s">
        <v>44</v>
      </c>
      <c r="C24" s="41">
        <v>142.44999999999999</v>
      </c>
      <c r="D24" s="61">
        <v>142.44999999999999</v>
      </c>
      <c r="E24" s="61">
        <v>142.44999999999999</v>
      </c>
      <c r="F24" s="42">
        <v>142.44999999999999</v>
      </c>
      <c r="G24" s="62">
        <v>0</v>
      </c>
      <c r="H24" s="62">
        <v>0</v>
      </c>
      <c r="I24" s="63">
        <v>65612</v>
      </c>
      <c r="J24" s="64">
        <v>9188790.9000000004</v>
      </c>
      <c r="K24" s="65">
        <v>1.0644927536231883</v>
      </c>
      <c r="L24" s="47"/>
      <c r="N24" s="70"/>
      <c r="O24" s="70" t="s">
        <v>45</v>
      </c>
      <c r="P24" s="70"/>
      <c r="V24" s="7" t="str">
        <f t="shared" si="1"/>
        <v>CAP</v>
      </c>
      <c r="W24" s="52">
        <f t="shared" si="12"/>
        <v>0</v>
      </c>
      <c r="X24" s="52">
        <f t="shared" si="13"/>
        <v>1.0644927536231883</v>
      </c>
      <c r="Y24" s="53">
        <f t="shared" si="2"/>
        <v>65612</v>
      </c>
      <c r="Z24" s="53">
        <f t="shared" si="3"/>
        <v>9188790.9000000004</v>
      </c>
      <c r="AG24" s="57"/>
      <c r="AH24" s="57"/>
      <c r="AI24" s="69"/>
    </row>
    <row r="25" spans="2:46" x14ac:dyDescent="0.3">
      <c r="B25" s="60" t="s">
        <v>46</v>
      </c>
      <c r="C25" s="41">
        <v>5</v>
      </c>
      <c r="D25" s="41">
        <v>4.75</v>
      </c>
      <c r="E25" s="41">
        <v>4.6500000000000004</v>
      </c>
      <c r="F25" s="42">
        <v>4.6500000000000004</v>
      </c>
      <c r="G25" s="62">
        <v>-0.34999999999999964</v>
      </c>
      <c r="H25" s="62">
        <v>-6.999999999999992</v>
      </c>
      <c r="I25" s="63">
        <v>1692542</v>
      </c>
      <c r="J25" s="64">
        <v>8115763.9000000004</v>
      </c>
      <c r="K25" s="65">
        <v>-0.13888888888888884</v>
      </c>
      <c r="L25" s="47"/>
      <c r="P25" s="71"/>
      <c r="V25" s="7" t="str">
        <f t="shared" si="1"/>
        <v>CAVERTON</v>
      </c>
      <c r="W25" s="52">
        <f t="shared" si="12"/>
        <v>-6.9999999999999923E-2</v>
      </c>
      <c r="X25" s="52">
        <f t="shared" si="13"/>
        <v>-0.13888888888888884</v>
      </c>
      <c r="Y25" s="53">
        <f t="shared" si="2"/>
        <v>1692542</v>
      </c>
      <c r="Z25" s="53">
        <f t="shared" si="3"/>
        <v>8115763.9000000004</v>
      </c>
      <c r="AG25" s="57"/>
      <c r="AH25" s="57"/>
      <c r="AI25" s="69"/>
    </row>
    <row r="26" spans="2:46" x14ac:dyDescent="0.3">
      <c r="B26" s="60" t="s">
        <v>47</v>
      </c>
      <c r="C26" s="41">
        <v>11.75</v>
      </c>
      <c r="D26" s="61">
        <v>12.05</v>
      </c>
      <c r="E26" s="61">
        <v>11.05</v>
      </c>
      <c r="F26" s="42">
        <v>11.65</v>
      </c>
      <c r="G26" s="62">
        <v>-9.9999999999999645E-2</v>
      </c>
      <c r="H26" s="62">
        <v>-0.85106382978723094</v>
      </c>
      <c r="I26" s="63">
        <v>4175410</v>
      </c>
      <c r="J26" s="64">
        <v>48587193.899999999</v>
      </c>
      <c r="K26" s="65">
        <v>-0.16785714285714282</v>
      </c>
      <c r="L26" s="47"/>
      <c r="N26" s="71"/>
      <c r="O26" s="71"/>
      <c r="P26" s="71"/>
      <c r="V26" s="7" t="str">
        <f t="shared" si="1"/>
        <v>CHAMPION</v>
      </c>
      <c r="W26" s="52">
        <f t="shared" si="12"/>
        <v>-8.5106382978723093E-3</v>
      </c>
      <c r="X26" s="52">
        <f t="shared" si="13"/>
        <v>-0.16785714285714282</v>
      </c>
      <c r="Y26" s="53">
        <f t="shared" si="2"/>
        <v>4175410</v>
      </c>
      <c r="Z26" s="53">
        <f t="shared" si="3"/>
        <v>48587193.899999999</v>
      </c>
      <c r="AG26" s="57"/>
      <c r="AH26" s="57"/>
      <c r="AI26" s="69"/>
    </row>
    <row r="27" spans="2:46" x14ac:dyDescent="0.3">
      <c r="B27" s="60" t="s">
        <v>48</v>
      </c>
      <c r="C27" s="41">
        <v>4.2</v>
      </c>
      <c r="D27" s="61">
        <v>4.3</v>
      </c>
      <c r="E27" s="61">
        <v>4.0199999999999996</v>
      </c>
      <c r="F27" s="42">
        <v>4.2</v>
      </c>
      <c r="G27" s="62">
        <v>0</v>
      </c>
      <c r="H27" s="62">
        <v>0</v>
      </c>
      <c r="I27" s="63">
        <v>17313594</v>
      </c>
      <c r="J27" s="64">
        <v>71481413.209999993</v>
      </c>
      <c r="K27" s="65">
        <v>7.6923076923077094E-2</v>
      </c>
      <c r="L27" s="47"/>
      <c r="V27" s="7" t="str">
        <f t="shared" si="1"/>
        <v>CHAMS</v>
      </c>
      <c r="W27" s="52">
        <f t="shared" si="12"/>
        <v>0</v>
      </c>
      <c r="X27" s="52">
        <f t="shared" si="13"/>
        <v>7.6923076923077094E-2</v>
      </c>
      <c r="Y27" s="53">
        <f t="shared" si="2"/>
        <v>17313594</v>
      </c>
      <c r="Z27" s="53">
        <f t="shared" si="3"/>
        <v>71481413.209999993</v>
      </c>
      <c r="AG27" s="57"/>
      <c r="AH27" s="57"/>
      <c r="AI27" s="69"/>
    </row>
    <row r="28" spans="2:46" x14ac:dyDescent="0.3">
      <c r="B28" s="60" t="s">
        <v>49</v>
      </c>
      <c r="C28" s="41">
        <v>13.2</v>
      </c>
      <c r="D28" s="61">
        <v>13.2</v>
      </c>
      <c r="E28" s="61">
        <v>13.2</v>
      </c>
      <c r="F28" s="42">
        <v>13.2</v>
      </c>
      <c r="G28" s="62">
        <v>0</v>
      </c>
      <c r="H28" s="62">
        <v>0</v>
      </c>
      <c r="I28" s="63">
        <v>16812</v>
      </c>
      <c r="J28" s="64">
        <v>201744</v>
      </c>
      <c r="K28" s="65">
        <v>0</v>
      </c>
      <c r="L28" s="47"/>
      <c r="N28" s="72"/>
      <c r="V28" s="7" t="str">
        <f t="shared" si="1"/>
        <v>CHELLARAM</v>
      </c>
      <c r="W28" s="52">
        <f t="shared" si="12"/>
        <v>0</v>
      </c>
      <c r="X28" s="52">
        <f t="shared" si="13"/>
        <v>0</v>
      </c>
      <c r="Y28" s="53">
        <f t="shared" si="2"/>
        <v>16812</v>
      </c>
      <c r="Z28" s="53">
        <f t="shared" si="3"/>
        <v>201744</v>
      </c>
      <c r="AG28" s="57"/>
      <c r="AH28" s="57"/>
      <c r="AI28" s="69"/>
    </row>
    <row r="29" spans="2:46" x14ac:dyDescent="0.3">
      <c r="B29" s="60" t="s">
        <v>50</v>
      </c>
      <c r="C29" s="41">
        <v>5.55</v>
      </c>
      <c r="D29" s="41">
        <v>5.8</v>
      </c>
      <c r="E29" s="41">
        <v>5.5</v>
      </c>
      <c r="F29" s="42">
        <v>5.5</v>
      </c>
      <c r="G29" s="62">
        <v>-4.9999999999999822E-2</v>
      </c>
      <c r="H29" s="62">
        <v>-0.90090090090089781</v>
      </c>
      <c r="I29" s="63">
        <v>3055408</v>
      </c>
      <c r="J29" s="64">
        <v>17443615.050000001</v>
      </c>
      <c r="K29" s="65">
        <v>-0.1970802919708029</v>
      </c>
      <c r="L29" s="47"/>
      <c r="V29" s="7" t="str">
        <f t="shared" si="1"/>
        <v>CILEASING</v>
      </c>
      <c r="W29" s="52">
        <f t="shared" si="12"/>
        <v>-9.0090090090089777E-3</v>
      </c>
      <c r="X29" s="52">
        <f t="shared" si="13"/>
        <v>-0.1970802919708029</v>
      </c>
      <c r="Y29" s="53">
        <f t="shared" si="2"/>
        <v>3055408</v>
      </c>
      <c r="Z29" s="53">
        <f t="shared" si="3"/>
        <v>17443615.050000001</v>
      </c>
      <c r="AG29" s="57"/>
      <c r="AH29" s="57"/>
      <c r="AI29" s="69"/>
    </row>
    <row r="30" spans="2:46" x14ac:dyDescent="0.3">
      <c r="B30" s="60" t="s">
        <v>51</v>
      </c>
      <c r="C30" s="41">
        <v>3.3</v>
      </c>
      <c r="D30" s="41">
        <v>3.36</v>
      </c>
      <c r="E30" s="41">
        <v>3.31</v>
      </c>
      <c r="F30" s="42">
        <v>3.35</v>
      </c>
      <c r="G30" s="62">
        <v>5.0000000000000266E-2</v>
      </c>
      <c r="H30" s="62">
        <v>1.5151515151515234</v>
      </c>
      <c r="I30" s="63">
        <v>5390135</v>
      </c>
      <c r="J30" s="64">
        <v>17754196.25</v>
      </c>
      <c r="K30" s="65">
        <v>-0.11842105263157887</v>
      </c>
      <c r="L30" s="47"/>
      <c r="V30" s="7" t="str">
        <f t="shared" si="1"/>
        <v>CMFC</v>
      </c>
      <c r="W30" s="52">
        <f t="shared" si="12"/>
        <v>1.5151515151515233E-2</v>
      </c>
      <c r="X30" s="52">
        <f t="shared" si="13"/>
        <v>-0.11842105263157887</v>
      </c>
      <c r="Y30" s="53">
        <f t="shared" si="2"/>
        <v>5390135</v>
      </c>
      <c r="Z30" s="53">
        <f t="shared" si="3"/>
        <v>17754196.25</v>
      </c>
      <c r="AG30" s="57"/>
      <c r="AH30" s="57"/>
      <c r="AI30" s="69"/>
    </row>
    <row r="31" spans="2:46" x14ac:dyDescent="0.3">
      <c r="B31" s="60" t="s">
        <v>52</v>
      </c>
      <c r="C31" s="41">
        <v>116</v>
      </c>
      <c r="D31" s="41">
        <v>116</v>
      </c>
      <c r="E31" s="41">
        <v>116</v>
      </c>
      <c r="F31" s="42">
        <v>116</v>
      </c>
      <c r="G31" s="62">
        <v>0</v>
      </c>
      <c r="H31" s="62">
        <v>0</v>
      </c>
      <c r="I31" s="63">
        <v>3000</v>
      </c>
      <c r="J31" s="64">
        <v>382800</v>
      </c>
      <c r="K31" s="65">
        <v>0.15999999999999992</v>
      </c>
      <c r="L31" s="47"/>
      <c r="V31" s="7" t="str">
        <f t="shared" si="1"/>
        <v>CNIF</v>
      </c>
      <c r="W31" s="52">
        <f t="shared" si="12"/>
        <v>0</v>
      </c>
      <c r="X31" s="52">
        <f t="shared" si="13"/>
        <v>0.15999999999999992</v>
      </c>
      <c r="Y31" s="53">
        <f t="shared" si="2"/>
        <v>3000</v>
      </c>
      <c r="Z31" s="53">
        <f t="shared" si="3"/>
        <v>382800</v>
      </c>
    </row>
    <row r="32" spans="2:46" x14ac:dyDescent="0.3">
      <c r="B32" s="60" t="s">
        <v>53</v>
      </c>
      <c r="C32" s="41">
        <v>6.72</v>
      </c>
      <c r="D32" s="61">
        <v>6.72</v>
      </c>
      <c r="E32" s="61">
        <v>6.72</v>
      </c>
      <c r="F32" s="42">
        <v>6.72</v>
      </c>
      <c r="G32" s="62">
        <v>0</v>
      </c>
      <c r="H32" s="62">
        <v>0</v>
      </c>
      <c r="I32" s="63">
        <v>1279936</v>
      </c>
      <c r="J32" s="64">
        <v>8635100.4600000009</v>
      </c>
      <c r="K32" s="65">
        <v>0.54838709677419351</v>
      </c>
      <c r="L32" s="47"/>
      <c r="V32" s="7" t="str">
        <f t="shared" si="1"/>
        <v>CONHALLPLC</v>
      </c>
      <c r="W32" s="52">
        <f t="shared" si="12"/>
        <v>0</v>
      </c>
      <c r="X32" s="52">
        <f t="shared" si="13"/>
        <v>0.54838709677419351</v>
      </c>
      <c r="Y32" s="53">
        <f t="shared" si="2"/>
        <v>1279936</v>
      </c>
      <c r="Z32" s="53">
        <f t="shared" si="3"/>
        <v>8635100.4600000009</v>
      </c>
    </row>
    <row r="33" spans="2:26" x14ac:dyDescent="0.3">
      <c r="B33" s="60" t="s">
        <v>54</v>
      </c>
      <c r="C33" s="41">
        <v>210</v>
      </c>
      <c r="D33" s="61">
        <v>210</v>
      </c>
      <c r="E33" s="61">
        <v>210</v>
      </c>
      <c r="F33" s="42">
        <v>210</v>
      </c>
      <c r="G33" s="62">
        <v>0</v>
      </c>
      <c r="H33" s="62">
        <v>0</v>
      </c>
      <c r="I33" s="63">
        <v>20764</v>
      </c>
      <c r="J33" s="64">
        <v>3990545.2</v>
      </c>
      <c r="K33" s="65">
        <v>0.12179487179487181</v>
      </c>
      <c r="V33" s="7" t="str">
        <f t="shared" si="1"/>
        <v>CONOIL</v>
      </c>
      <c r="W33" s="52">
        <f t="shared" si="12"/>
        <v>0</v>
      </c>
      <c r="X33" s="52">
        <f t="shared" si="13"/>
        <v>0.12179487179487181</v>
      </c>
      <c r="Y33" s="53">
        <f t="shared" si="2"/>
        <v>20764</v>
      </c>
      <c r="Z33" s="53">
        <f t="shared" si="3"/>
        <v>3990545.2</v>
      </c>
    </row>
    <row r="34" spans="2:26" x14ac:dyDescent="0.3">
      <c r="B34" s="60" t="s">
        <v>55</v>
      </c>
      <c r="C34" s="41">
        <v>5.75</v>
      </c>
      <c r="D34" s="41">
        <v>5.75</v>
      </c>
      <c r="E34" s="41">
        <v>5.75</v>
      </c>
      <c r="F34" s="42">
        <v>5.75</v>
      </c>
      <c r="G34" s="62">
        <v>0</v>
      </c>
      <c r="H34" s="62">
        <v>0</v>
      </c>
      <c r="I34" s="63">
        <v>736039</v>
      </c>
      <c r="J34" s="64">
        <v>4031527.25</v>
      </c>
      <c r="K34" s="65">
        <v>-3.5234899328859037E-2</v>
      </c>
      <c r="L34" s="47"/>
      <c r="V34" s="7" t="str">
        <f t="shared" si="1"/>
        <v>CORNERST</v>
      </c>
      <c r="W34" s="52">
        <f t="shared" si="12"/>
        <v>0</v>
      </c>
      <c r="X34" s="52">
        <f t="shared" si="13"/>
        <v>-3.5234899328859037E-2</v>
      </c>
      <c r="Y34" s="53">
        <f t="shared" si="2"/>
        <v>736039</v>
      </c>
      <c r="Z34" s="53">
        <f t="shared" si="3"/>
        <v>4031527.25</v>
      </c>
    </row>
    <row r="35" spans="2:26" x14ac:dyDescent="0.3">
      <c r="B35" s="60" t="s">
        <v>56</v>
      </c>
      <c r="C35" s="41">
        <v>69</v>
      </c>
      <c r="D35" s="61">
        <v>75.900000000000006</v>
      </c>
      <c r="E35" s="61">
        <v>75.900000000000006</v>
      </c>
      <c r="F35" s="42">
        <v>75.900000000000006</v>
      </c>
      <c r="G35" s="62">
        <v>6.9000000000000057</v>
      </c>
      <c r="H35" s="62">
        <v>10.000000000000009</v>
      </c>
      <c r="I35" s="63">
        <v>3894132</v>
      </c>
      <c r="J35" s="64">
        <v>294218179.05000001</v>
      </c>
      <c r="K35" s="65">
        <v>0.76511627906976765</v>
      </c>
      <c r="L35" s="47"/>
      <c r="V35" s="7" t="str">
        <f t="shared" si="1"/>
        <v>CUSTODIAN</v>
      </c>
      <c r="W35" s="52">
        <f t="shared" si="12"/>
        <v>0.10000000000000009</v>
      </c>
      <c r="X35" s="52">
        <f t="shared" si="13"/>
        <v>0.76511627906976765</v>
      </c>
      <c r="Y35" s="53">
        <f t="shared" si="2"/>
        <v>3894132</v>
      </c>
      <c r="Z35" s="53">
        <f t="shared" si="3"/>
        <v>294218179.05000001</v>
      </c>
    </row>
    <row r="36" spans="2:26" x14ac:dyDescent="0.3">
      <c r="B36" s="60" t="s">
        <v>57</v>
      </c>
      <c r="C36" s="41">
        <v>2.9</v>
      </c>
      <c r="D36" s="61">
        <v>2.9</v>
      </c>
      <c r="E36" s="61">
        <v>2.8</v>
      </c>
      <c r="F36" s="42">
        <v>2.8</v>
      </c>
      <c r="G36" s="62">
        <v>-0.10000000000000009</v>
      </c>
      <c r="H36" s="62">
        <v>-3.4482758620689689</v>
      </c>
      <c r="I36" s="63">
        <v>4134569</v>
      </c>
      <c r="J36" s="64">
        <v>11785613.08</v>
      </c>
      <c r="K36" s="65">
        <v>-9.6774193548387233E-2</v>
      </c>
      <c r="L36" s="47"/>
      <c r="V36" s="7" t="str">
        <f t="shared" si="1"/>
        <v>CUTIX</v>
      </c>
      <c r="W36" s="52">
        <f t="shared" si="12"/>
        <v>-3.4482758620689689E-2</v>
      </c>
      <c r="X36" s="52">
        <f t="shared" si="13"/>
        <v>-9.6774193548387233E-2</v>
      </c>
      <c r="Y36" s="53">
        <f t="shared" si="2"/>
        <v>4134569</v>
      </c>
      <c r="Z36" s="53">
        <f t="shared" si="3"/>
        <v>11785613.08</v>
      </c>
    </row>
    <row r="37" spans="2:26" x14ac:dyDescent="0.3">
      <c r="B37" s="60" t="s">
        <v>58</v>
      </c>
      <c r="C37" s="41">
        <v>19.7</v>
      </c>
      <c r="D37" s="41">
        <v>20</v>
      </c>
      <c r="E37" s="41">
        <v>20</v>
      </c>
      <c r="F37" s="42">
        <v>20</v>
      </c>
      <c r="G37" s="62">
        <v>0.30000000000000071</v>
      </c>
      <c r="H37" s="62">
        <v>1.5228426395939123</v>
      </c>
      <c r="I37" s="63">
        <v>950554</v>
      </c>
      <c r="J37" s="64">
        <v>19056816.399999999</v>
      </c>
      <c r="K37" s="65">
        <v>0.11111111111111116</v>
      </c>
      <c r="L37" s="47"/>
      <c r="V37" s="7" t="str">
        <f t="shared" si="1"/>
        <v>CWG</v>
      </c>
      <c r="W37" s="52">
        <f t="shared" si="12"/>
        <v>1.5228426395939123E-2</v>
      </c>
      <c r="X37" s="52">
        <f t="shared" si="13"/>
        <v>0.11111111111111116</v>
      </c>
      <c r="Y37" s="53">
        <f t="shared" si="2"/>
        <v>950554</v>
      </c>
      <c r="Z37" s="53">
        <f t="shared" si="3"/>
        <v>19056816.399999999</v>
      </c>
    </row>
    <row r="38" spans="2:26" x14ac:dyDescent="0.3">
      <c r="B38" s="60" t="s">
        <v>59</v>
      </c>
      <c r="C38" s="41">
        <v>1.65</v>
      </c>
      <c r="D38" s="41">
        <v>1.61</v>
      </c>
      <c r="E38" s="41">
        <v>1.6</v>
      </c>
      <c r="F38" s="42">
        <v>1.61</v>
      </c>
      <c r="G38" s="62">
        <v>-3.9999999999999813E-2</v>
      </c>
      <c r="H38" s="62">
        <v>-2.4242424242424132</v>
      </c>
      <c r="I38" s="63">
        <v>2049339</v>
      </c>
      <c r="J38" s="64">
        <v>3395377.37</v>
      </c>
      <c r="K38" s="65">
        <v>0.73118279569892475</v>
      </c>
      <c r="L38" s="47"/>
      <c r="V38" s="7" t="str">
        <f t="shared" si="1"/>
        <v>DAARCOMM</v>
      </c>
      <c r="W38" s="52">
        <f t="shared" si="12"/>
        <v>-2.4242424242424131E-2</v>
      </c>
      <c r="X38" s="52">
        <f t="shared" si="13"/>
        <v>0.73118279569892475</v>
      </c>
      <c r="Y38" s="53">
        <f t="shared" si="2"/>
        <v>2049339</v>
      </c>
      <c r="Z38" s="53">
        <f t="shared" si="3"/>
        <v>3395377.37</v>
      </c>
    </row>
    <row r="39" spans="2:26" x14ac:dyDescent="0.3">
      <c r="B39" s="60" t="s">
        <v>60</v>
      </c>
      <c r="C39" s="41">
        <v>1047</v>
      </c>
      <c r="D39" s="61">
        <v>1047</v>
      </c>
      <c r="E39" s="61">
        <v>1047</v>
      </c>
      <c r="F39" s="42">
        <v>1047</v>
      </c>
      <c r="G39" s="62">
        <v>0</v>
      </c>
      <c r="H39" s="62">
        <v>0</v>
      </c>
      <c r="I39" s="63">
        <v>408050</v>
      </c>
      <c r="J39" s="64">
        <v>422520134.30000001</v>
      </c>
      <c r="K39" s="65">
        <v>0.71921182266009853</v>
      </c>
      <c r="L39" s="47"/>
      <c r="V39" s="7" t="str">
        <f t="shared" si="1"/>
        <v>DANGCEM</v>
      </c>
      <c r="W39" s="52">
        <f t="shared" si="12"/>
        <v>0</v>
      </c>
      <c r="X39" s="52">
        <f t="shared" si="13"/>
        <v>0.71921182266009853</v>
      </c>
      <c r="Y39" s="53">
        <f t="shared" si="2"/>
        <v>408050</v>
      </c>
      <c r="Z39" s="53">
        <f t="shared" si="3"/>
        <v>422520134.30000001</v>
      </c>
    </row>
    <row r="40" spans="2:26" x14ac:dyDescent="0.3">
      <c r="B40" s="60" t="s">
        <v>61</v>
      </c>
      <c r="C40" s="41">
        <v>73</v>
      </c>
      <c r="D40" s="41">
        <v>73.099999999999994</v>
      </c>
      <c r="E40" s="41">
        <v>73</v>
      </c>
      <c r="F40" s="42">
        <v>73</v>
      </c>
      <c r="G40" s="62">
        <v>0</v>
      </c>
      <c r="H40" s="62">
        <v>0</v>
      </c>
      <c r="I40" s="63">
        <v>4579360</v>
      </c>
      <c r="J40" s="64">
        <v>334128336.80000001</v>
      </c>
      <c r="K40" s="65">
        <v>0.21666666666666656</v>
      </c>
      <c r="L40" s="47"/>
      <c r="V40" s="7" t="str">
        <f t="shared" si="1"/>
        <v>DANGSUGAR</v>
      </c>
      <c r="W40" s="52">
        <f t="shared" si="12"/>
        <v>0</v>
      </c>
      <c r="X40" s="52">
        <f t="shared" si="13"/>
        <v>0.21666666666666656</v>
      </c>
      <c r="Y40" s="53">
        <f t="shared" si="2"/>
        <v>4579360</v>
      </c>
      <c r="Z40" s="53">
        <f t="shared" si="3"/>
        <v>334128336.80000001</v>
      </c>
    </row>
    <row r="41" spans="2:26" x14ac:dyDescent="0.3">
      <c r="B41" s="60" t="s">
        <v>62</v>
      </c>
      <c r="C41" s="41">
        <v>9</v>
      </c>
      <c r="D41" s="61">
        <v>9</v>
      </c>
      <c r="E41" s="61">
        <v>8.6999999999999993</v>
      </c>
      <c r="F41" s="42">
        <v>8.9499999999999993</v>
      </c>
      <c r="G41" s="62">
        <v>-5.0000000000000711E-2</v>
      </c>
      <c r="H41" s="62">
        <v>-0.55555555555556346</v>
      </c>
      <c r="I41" s="63">
        <v>4741356</v>
      </c>
      <c r="J41" s="64">
        <v>41648641.299999997</v>
      </c>
      <c r="K41" s="65">
        <v>-0.3320895522388061</v>
      </c>
      <c r="L41" s="47"/>
      <c r="V41" s="7" t="str">
        <f t="shared" si="1"/>
        <v>ELLAHLAKES</v>
      </c>
      <c r="W41" s="52">
        <f t="shared" si="12"/>
        <v>-5.5555555555556347E-3</v>
      </c>
      <c r="X41" s="52">
        <f t="shared" si="13"/>
        <v>-0.3320895522388061</v>
      </c>
      <c r="Y41" s="53">
        <f t="shared" si="2"/>
        <v>4741356</v>
      </c>
      <c r="Z41" s="53">
        <f t="shared" si="3"/>
        <v>41648641.299999997</v>
      </c>
    </row>
    <row r="42" spans="2:26" x14ac:dyDescent="0.3">
      <c r="B42" s="60" t="s">
        <v>63</v>
      </c>
      <c r="C42" s="41">
        <v>40.700000000000003</v>
      </c>
      <c r="D42" s="61">
        <v>40.700000000000003</v>
      </c>
      <c r="E42" s="61">
        <v>40.700000000000003</v>
      </c>
      <c r="F42" s="42">
        <v>40.700000000000003</v>
      </c>
      <c r="G42" s="62">
        <v>0</v>
      </c>
      <c r="H42" s="62">
        <v>0</v>
      </c>
      <c r="I42" s="63">
        <v>129</v>
      </c>
      <c r="J42" s="64">
        <v>5250.3</v>
      </c>
      <c r="K42" s="65">
        <v>4.9382716049384268E-3</v>
      </c>
      <c r="L42" s="47"/>
      <c r="V42" s="7" t="str">
        <f t="shared" si="1"/>
        <v>ENAMELWA</v>
      </c>
      <c r="W42" s="52">
        <f t="shared" si="12"/>
        <v>0</v>
      </c>
      <c r="X42" s="52">
        <f t="shared" si="13"/>
        <v>4.9382716049384268E-3</v>
      </c>
      <c r="Y42" s="53">
        <f t="shared" si="2"/>
        <v>129</v>
      </c>
      <c r="Z42" s="53">
        <f t="shared" si="3"/>
        <v>5250.3</v>
      </c>
    </row>
    <row r="43" spans="2:26" ht="15.75" customHeight="1" x14ac:dyDescent="0.3">
      <c r="B43" s="60" t="s">
        <v>64</v>
      </c>
      <c r="C43" s="41">
        <v>28.8</v>
      </c>
      <c r="D43" s="61">
        <v>30.5</v>
      </c>
      <c r="E43" s="61">
        <v>30.5</v>
      </c>
      <c r="F43" s="42">
        <v>30.5</v>
      </c>
      <c r="G43" s="62">
        <v>1.6999999999999993</v>
      </c>
      <c r="H43" s="62">
        <v>5.902777777777775</v>
      </c>
      <c r="I43" s="63">
        <v>599898</v>
      </c>
      <c r="J43" s="64">
        <v>18646461.25</v>
      </c>
      <c r="K43" s="65">
        <v>7.0175438596491224E-2</v>
      </c>
      <c r="L43" s="47"/>
      <c r="V43" s="7" t="str">
        <f t="shared" si="1"/>
        <v>ETERNA</v>
      </c>
      <c r="W43" s="52">
        <f t="shared" si="12"/>
        <v>5.9027777777777748E-2</v>
      </c>
      <c r="X43" s="52">
        <f t="shared" si="13"/>
        <v>7.0175438596491224E-2</v>
      </c>
      <c r="Y43" s="53">
        <f t="shared" si="2"/>
        <v>599898</v>
      </c>
      <c r="Z43" s="53">
        <f t="shared" si="3"/>
        <v>18646461.25</v>
      </c>
    </row>
    <row r="44" spans="2:26" x14ac:dyDescent="0.3">
      <c r="B44" s="60" t="s">
        <v>65</v>
      </c>
      <c r="C44" s="41">
        <v>85.7</v>
      </c>
      <c r="D44" s="61">
        <v>85.7</v>
      </c>
      <c r="E44" s="61">
        <v>85.7</v>
      </c>
      <c r="F44" s="42">
        <v>85.7</v>
      </c>
      <c r="G44" s="62">
        <v>0</v>
      </c>
      <c r="H44" s="62">
        <v>0</v>
      </c>
      <c r="I44" s="63">
        <v>482354</v>
      </c>
      <c r="J44" s="64">
        <v>38123541.450000003</v>
      </c>
      <c r="K44" s="65">
        <v>1.0453460620525061</v>
      </c>
      <c r="L44" s="47"/>
      <c r="V44" s="7" t="str">
        <f t="shared" si="1"/>
        <v>ETI</v>
      </c>
      <c r="W44" s="52">
        <f t="shared" si="12"/>
        <v>0</v>
      </c>
      <c r="X44" s="52">
        <f t="shared" si="13"/>
        <v>1.0453460620525061</v>
      </c>
      <c r="Y44" s="53">
        <f t="shared" si="2"/>
        <v>482354</v>
      </c>
      <c r="Z44" s="53">
        <f t="shared" si="3"/>
        <v>38123541.450000003</v>
      </c>
    </row>
    <row r="45" spans="2:26" x14ac:dyDescent="0.3">
      <c r="B45" s="60" t="s">
        <v>66</v>
      </c>
      <c r="C45" s="41">
        <v>14.5</v>
      </c>
      <c r="D45" s="61">
        <v>14.5</v>
      </c>
      <c r="E45" s="61">
        <v>14.5</v>
      </c>
      <c r="F45" s="42">
        <v>14.5</v>
      </c>
      <c r="G45" s="62">
        <v>0</v>
      </c>
      <c r="H45" s="62">
        <v>0</v>
      </c>
      <c r="I45" s="63">
        <v>296456</v>
      </c>
      <c r="J45" s="64">
        <v>4408663.7</v>
      </c>
      <c r="K45" s="65">
        <v>0.27753303964757703</v>
      </c>
      <c r="L45" s="47"/>
      <c r="V45" s="7" t="str">
        <f t="shared" si="1"/>
        <v>ETRANZACT</v>
      </c>
      <c r="W45" s="52">
        <f t="shared" si="12"/>
        <v>0</v>
      </c>
      <c r="X45" s="52">
        <f t="shared" si="13"/>
        <v>0.27753303964757703</v>
      </c>
      <c r="Y45" s="53">
        <f t="shared" si="2"/>
        <v>296456</v>
      </c>
      <c r="Z45" s="53">
        <f t="shared" si="3"/>
        <v>4408663.7</v>
      </c>
    </row>
    <row r="46" spans="2:26" x14ac:dyDescent="0.3">
      <c r="B46" s="60" t="s">
        <v>67</v>
      </c>
      <c r="C46" s="41">
        <v>189</v>
      </c>
      <c r="D46" s="61">
        <v>189</v>
      </c>
      <c r="E46" s="61">
        <v>189</v>
      </c>
      <c r="F46" s="42">
        <v>189</v>
      </c>
      <c r="G46" s="62">
        <v>0</v>
      </c>
      <c r="H46" s="62">
        <v>0</v>
      </c>
      <c r="I46" s="63">
        <v>5148</v>
      </c>
      <c r="J46" s="64">
        <v>875674.8</v>
      </c>
      <c r="K46" s="65">
        <v>0.64347826086956528</v>
      </c>
      <c r="L46" s="47"/>
      <c r="V46" s="7" t="str">
        <f t="shared" si="1"/>
        <v>EUNISELL</v>
      </c>
      <c r="W46" s="52">
        <f t="shared" si="12"/>
        <v>0</v>
      </c>
      <c r="X46" s="52">
        <f t="shared" si="13"/>
        <v>0.64347826086956528</v>
      </c>
      <c r="Y46" s="53">
        <f t="shared" si="2"/>
        <v>5148</v>
      </c>
      <c r="Z46" s="53">
        <f t="shared" si="3"/>
        <v>875674.8</v>
      </c>
    </row>
    <row r="47" spans="2:26" x14ac:dyDescent="0.3">
      <c r="B47" s="60" t="s">
        <v>68</v>
      </c>
      <c r="C47" s="41">
        <v>10.8</v>
      </c>
      <c r="D47" s="61">
        <v>11.8</v>
      </c>
      <c r="E47" s="61">
        <v>10.3</v>
      </c>
      <c r="F47" s="42">
        <v>11.8</v>
      </c>
      <c r="G47" s="62">
        <v>1</v>
      </c>
      <c r="H47" s="62">
        <v>9.2592592592592595</v>
      </c>
      <c r="I47" s="63">
        <v>20712051</v>
      </c>
      <c r="J47" s="64">
        <v>228141018.05000001</v>
      </c>
      <c r="K47" s="65">
        <v>-2.0746887966805017E-2</v>
      </c>
      <c r="L47" s="47"/>
      <c r="V47" s="7" t="str">
        <f t="shared" si="1"/>
        <v>FCMB</v>
      </c>
      <c r="W47" s="52">
        <f t="shared" si="12"/>
        <v>9.2592592592592601E-2</v>
      </c>
      <c r="X47" s="52">
        <f t="shared" si="13"/>
        <v>-2.0746887966805017E-2</v>
      </c>
      <c r="Y47" s="53">
        <f t="shared" si="2"/>
        <v>20712051</v>
      </c>
      <c r="Z47" s="53">
        <f t="shared" si="3"/>
        <v>228141018.05000001</v>
      </c>
    </row>
    <row r="48" spans="2:26" x14ac:dyDescent="0.3">
      <c r="B48" s="60" t="s">
        <v>69</v>
      </c>
      <c r="C48" s="41">
        <v>21.85</v>
      </c>
      <c r="D48" s="61">
        <v>21.8</v>
      </c>
      <c r="E48" s="61">
        <v>20.55</v>
      </c>
      <c r="F48" s="42">
        <v>21.8</v>
      </c>
      <c r="G48" s="62">
        <v>-5.0000000000000711E-2</v>
      </c>
      <c r="H48" s="62">
        <v>-0.22883295194508335</v>
      </c>
      <c r="I48" s="63">
        <v>6931204</v>
      </c>
      <c r="J48" s="64">
        <v>147832917.69999999</v>
      </c>
      <c r="K48" s="65">
        <v>0.14736842105263159</v>
      </c>
      <c r="L48" s="47"/>
      <c r="V48" s="7" t="str">
        <f t="shared" si="1"/>
        <v>FIDELITYBK</v>
      </c>
      <c r="W48" s="52">
        <f t="shared" si="12"/>
        <v>-2.2883295194508334E-3</v>
      </c>
      <c r="X48" s="52">
        <f t="shared" si="13"/>
        <v>0.14736842105263159</v>
      </c>
      <c r="Y48" s="53">
        <f t="shared" si="2"/>
        <v>6931204</v>
      </c>
      <c r="Z48" s="53">
        <f t="shared" si="3"/>
        <v>147832917.69999999</v>
      </c>
    </row>
    <row r="49" spans="2:26" x14ac:dyDescent="0.3">
      <c r="B49" s="60" t="s">
        <v>70</v>
      </c>
      <c r="C49" s="41">
        <v>102.75</v>
      </c>
      <c r="D49" s="61">
        <v>99</v>
      </c>
      <c r="E49" s="61">
        <v>95.05</v>
      </c>
      <c r="F49" s="42">
        <v>99</v>
      </c>
      <c r="G49" s="62">
        <v>-3.75</v>
      </c>
      <c r="H49" s="62">
        <v>-3.6496350364963499</v>
      </c>
      <c r="I49" s="63">
        <v>3236733</v>
      </c>
      <c r="J49" s="64">
        <v>316782995.60000002</v>
      </c>
      <c r="K49" s="65">
        <v>0.9760479041916168</v>
      </c>
      <c r="L49" s="47"/>
      <c r="V49" s="7" t="str">
        <f t="shared" si="1"/>
        <v>FIDSON</v>
      </c>
      <c r="W49" s="52">
        <f t="shared" si="12"/>
        <v>-3.6496350364963501E-2</v>
      </c>
      <c r="X49" s="52">
        <f t="shared" si="13"/>
        <v>0.9760479041916168</v>
      </c>
      <c r="Y49" s="53">
        <f t="shared" si="2"/>
        <v>3236733</v>
      </c>
      <c r="Z49" s="53">
        <f t="shared" si="3"/>
        <v>316782995.60000002</v>
      </c>
    </row>
    <row r="50" spans="2:26" x14ac:dyDescent="0.3">
      <c r="B50" s="60" t="s">
        <v>71</v>
      </c>
      <c r="C50" s="41">
        <v>95.95</v>
      </c>
      <c r="D50" s="61">
        <v>105.5</v>
      </c>
      <c r="E50" s="61">
        <v>105.5</v>
      </c>
      <c r="F50" s="42">
        <v>105.5</v>
      </c>
      <c r="G50" s="62">
        <v>9.5499999999999972</v>
      </c>
      <c r="H50" s="62">
        <v>9.9531005732152131</v>
      </c>
      <c r="I50" s="63">
        <v>203937684</v>
      </c>
      <c r="J50" s="64">
        <v>21515425662</v>
      </c>
      <c r="K50" s="65">
        <v>1.2025052192066807</v>
      </c>
      <c r="L50" s="47"/>
      <c r="V50" s="7" t="str">
        <f t="shared" si="1"/>
        <v>FIRSTHOLDCO</v>
      </c>
      <c r="W50" s="52">
        <f t="shared" si="12"/>
        <v>9.9531005732152136E-2</v>
      </c>
      <c r="X50" s="52">
        <f t="shared" si="13"/>
        <v>1.2025052192066807</v>
      </c>
      <c r="Y50" s="53">
        <f t="shared" si="2"/>
        <v>203937684</v>
      </c>
      <c r="Z50" s="53">
        <f t="shared" si="3"/>
        <v>21515425662</v>
      </c>
    </row>
    <row r="51" spans="2:26" x14ac:dyDescent="0.3">
      <c r="B51" s="60" t="s">
        <v>72</v>
      </c>
      <c r="C51" s="41">
        <v>2.84</v>
      </c>
      <c r="D51" s="41">
        <v>2.8</v>
      </c>
      <c r="E51" s="41">
        <v>2.56</v>
      </c>
      <c r="F51" s="42">
        <v>2.8</v>
      </c>
      <c r="G51" s="62">
        <v>-4.0000000000000036E-2</v>
      </c>
      <c r="H51" s="62">
        <v>-1.4084507042253533</v>
      </c>
      <c r="I51" s="63">
        <v>2408660</v>
      </c>
      <c r="J51" s="64">
        <v>6302793.2199999997</v>
      </c>
      <c r="K51" s="65">
        <v>12.999999999999998</v>
      </c>
      <c r="L51" s="47"/>
      <c r="V51" s="7" t="str">
        <f t="shared" si="1"/>
        <v>FTGINSURE</v>
      </c>
      <c r="W51" s="52">
        <f t="shared" si="12"/>
        <v>-1.4084507042253534E-2</v>
      </c>
      <c r="X51" s="52">
        <f t="shared" si="13"/>
        <v>12.999999999999998</v>
      </c>
      <c r="Y51" s="53">
        <f t="shared" si="2"/>
        <v>2408660</v>
      </c>
      <c r="Z51" s="53">
        <f t="shared" si="3"/>
        <v>6302793.2199999997</v>
      </c>
    </row>
    <row r="52" spans="2:26" x14ac:dyDescent="0.3">
      <c r="B52" s="60" t="s">
        <v>73</v>
      </c>
      <c r="C52" s="41">
        <v>8.4499999999999993</v>
      </c>
      <c r="D52" s="61">
        <v>9.2899999999999991</v>
      </c>
      <c r="E52" s="61">
        <v>8.8000000000000007</v>
      </c>
      <c r="F52" s="42">
        <v>9.2899999999999991</v>
      </c>
      <c r="G52" s="62">
        <v>0.83999999999999986</v>
      </c>
      <c r="H52" s="62">
        <v>9.9408284023668632</v>
      </c>
      <c r="I52" s="63">
        <v>6935332</v>
      </c>
      <c r="J52" s="64">
        <v>63192373.670000002</v>
      </c>
      <c r="K52" s="65">
        <v>0.85799999999999987</v>
      </c>
      <c r="L52" s="47"/>
      <c r="V52" s="7" t="str">
        <f t="shared" si="1"/>
        <v>FTNCOCOA</v>
      </c>
      <c r="W52" s="52">
        <f t="shared" si="12"/>
        <v>9.9408284023668636E-2</v>
      </c>
      <c r="X52" s="52">
        <f t="shared" si="13"/>
        <v>0.85799999999999987</v>
      </c>
      <c r="Y52" s="53">
        <f t="shared" si="2"/>
        <v>6935332</v>
      </c>
      <c r="Z52" s="53">
        <f t="shared" si="3"/>
        <v>63192373.670000002</v>
      </c>
    </row>
    <row r="53" spans="2:26" x14ac:dyDescent="0.3">
      <c r="B53" s="60" t="s">
        <v>74</v>
      </c>
      <c r="C53" s="41">
        <v>825.7</v>
      </c>
      <c r="D53" s="61">
        <v>825.7</v>
      </c>
      <c r="E53" s="61">
        <v>825.7</v>
      </c>
      <c r="F53" s="42">
        <v>825.7</v>
      </c>
      <c r="G53" s="62">
        <v>0</v>
      </c>
      <c r="H53" s="62">
        <v>0</v>
      </c>
      <c r="I53" s="63">
        <v>3338</v>
      </c>
      <c r="J53" s="64">
        <v>2480801.6</v>
      </c>
      <c r="K53" s="65">
        <v>-0.27665352606219884</v>
      </c>
      <c r="L53" s="47"/>
      <c r="V53" s="7" t="str">
        <f t="shared" si="1"/>
        <v>GEREGU</v>
      </c>
      <c r="W53" s="52">
        <f t="shared" si="12"/>
        <v>0</v>
      </c>
      <c r="X53" s="52">
        <f t="shared" si="13"/>
        <v>-0.27665352606219884</v>
      </c>
      <c r="Y53" s="53">
        <f t="shared" si="2"/>
        <v>3338</v>
      </c>
      <c r="Z53" s="53">
        <f t="shared" si="3"/>
        <v>2480801.6</v>
      </c>
    </row>
    <row r="54" spans="2:26" x14ac:dyDescent="0.3">
      <c r="B54" s="60" t="s">
        <v>75</v>
      </c>
      <c r="C54" s="41">
        <v>129.19999999999999</v>
      </c>
      <c r="D54" s="41">
        <v>129.4</v>
      </c>
      <c r="E54" s="41">
        <v>129</v>
      </c>
      <c r="F54" s="42">
        <v>129</v>
      </c>
      <c r="G54" s="62">
        <v>-0.19999999999998863</v>
      </c>
      <c r="H54" s="62">
        <v>-0.15479876160989833</v>
      </c>
      <c r="I54" s="63">
        <v>18985239</v>
      </c>
      <c r="J54" s="64">
        <v>2450482268.8999991</v>
      </c>
      <c r="K54" s="65">
        <v>0.42227122381477389</v>
      </c>
      <c r="L54" s="47"/>
      <c r="V54" s="7" t="str">
        <f t="shared" si="1"/>
        <v>GTCO</v>
      </c>
      <c r="W54" s="52">
        <f t="shared" si="12"/>
        <v>-1.5479876160989833E-3</v>
      </c>
      <c r="X54" s="52">
        <f t="shared" si="13"/>
        <v>0.42227122381477389</v>
      </c>
      <c r="Y54" s="53">
        <f t="shared" si="2"/>
        <v>18985239</v>
      </c>
      <c r="Z54" s="53">
        <f t="shared" si="3"/>
        <v>2450482268.8999991</v>
      </c>
    </row>
    <row r="55" spans="2:26" x14ac:dyDescent="0.3">
      <c r="B55" s="60" t="s">
        <v>76</v>
      </c>
      <c r="C55" s="41">
        <v>0.87</v>
      </c>
      <c r="D55" s="61">
        <v>0.86</v>
      </c>
      <c r="E55" s="61">
        <v>0.8</v>
      </c>
      <c r="F55" s="42">
        <v>0.82</v>
      </c>
      <c r="G55" s="62">
        <v>-5.0000000000000044E-2</v>
      </c>
      <c r="H55" s="62">
        <v>-5.7471264367816151</v>
      </c>
      <c r="I55" s="63">
        <v>8624352</v>
      </c>
      <c r="J55" s="64">
        <v>7171769.5499999998</v>
      </c>
      <c r="K55" s="65">
        <v>-0.38345864661654139</v>
      </c>
      <c r="L55" s="47"/>
      <c r="V55" s="7" t="str">
        <f t="shared" si="1"/>
        <v>GUINEAINS</v>
      </c>
      <c r="W55" s="52">
        <f t="shared" si="12"/>
        <v>-5.7471264367816154E-2</v>
      </c>
      <c r="X55" s="52">
        <f t="shared" si="13"/>
        <v>-0.38345864661654139</v>
      </c>
      <c r="Y55" s="53">
        <f t="shared" si="2"/>
        <v>8624352</v>
      </c>
      <c r="Z55" s="53">
        <f t="shared" si="3"/>
        <v>7171769.5499999998</v>
      </c>
    </row>
    <row r="56" spans="2:26" x14ac:dyDescent="0.3">
      <c r="B56" s="60" t="s">
        <v>77</v>
      </c>
      <c r="C56" s="41">
        <v>329</v>
      </c>
      <c r="D56" s="61">
        <v>340</v>
      </c>
      <c r="E56" s="61">
        <v>340</v>
      </c>
      <c r="F56" s="42">
        <v>340</v>
      </c>
      <c r="G56" s="62">
        <v>11</v>
      </c>
      <c r="H56" s="62">
        <v>3.3434650455927049</v>
      </c>
      <c r="I56" s="63">
        <v>2570264</v>
      </c>
      <c r="J56" s="64">
        <v>878853880.79999995</v>
      </c>
      <c r="K56" s="65">
        <v>-2.8293798228065103E-2</v>
      </c>
      <c r="L56" s="47"/>
      <c r="V56" s="7" t="str">
        <f t="shared" si="1"/>
        <v>GUINNESS</v>
      </c>
      <c r="W56" s="52">
        <f t="shared" si="12"/>
        <v>3.3434650455927049E-2</v>
      </c>
      <c r="X56" s="52">
        <f t="shared" si="13"/>
        <v>-2.8293798228065103E-2</v>
      </c>
      <c r="Y56" s="53">
        <f t="shared" si="2"/>
        <v>2570264</v>
      </c>
      <c r="Z56" s="53">
        <f t="shared" si="3"/>
        <v>878853880.79999995</v>
      </c>
    </row>
    <row r="57" spans="2:26" x14ac:dyDescent="0.3">
      <c r="B57" s="60" t="s">
        <v>78</v>
      </c>
      <c r="C57" s="41">
        <v>335</v>
      </c>
      <c r="D57" s="61">
        <v>335</v>
      </c>
      <c r="E57" s="61">
        <v>335</v>
      </c>
      <c r="F57" s="42">
        <v>335</v>
      </c>
      <c r="G57" s="62">
        <v>0</v>
      </c>
      <c r="H57" s="62">
        <v>0</v>
      </c>
      <c r="I57" s="63">
        <v>14674513</v>
      </c>
      <c r="J57" s="64">
        <v>4919020638</v>
      </c>
      <c r="K57" s="65">
        <v>1.490706319702602</v>
      </c>
      <c r="L57" s="47"/>
      <c r="V57" s="7" t="str">
        <f t="shared" si="1"/>
        <v>HBMNG</v>
      </c>
      <c r="W57" s="52">
        <f t="shared" si="12"/>
        <v>0</v>
      </c>
      <c r="X57" s="52">
        <f t="shared" si="13"/>
        <v>1.490706319702602</v>
      </c>
      <c r="Y57" s="53">
        <f t="shared" si="2"/>
        <v>14674513</v>
      </c>
      <c r="Z57" s="53">
        <f t="shared" si="3"/>
        <v>4919020638</v>
      </c>
    </row>
    <row r="58" spans="2:26" x14ac:dyDescent="0.3">
      <c r="B58" s="60" t="s">
        <v>79</v>
      </c>
      <c r="C58" s="41">
        <v>3.65</v>
      </c>
      <c r="D58" s="61">
        <v>3.65</v>
      </c>
      <c r="E58" s="61">
        <v>3.65</v>
      </c>
      <c r="F58" s="42">
        <v>3.65</v>
      </c>
      <c r="G58" s="62">
        <v>0</v>
      </c>
      <c r="H58" s="62">
        <v>0</v>
      </c>
      <c r="I58" s="63">
        <v>208099</v>
      </c>
      <c r="J58" s="64">
        <v>765119.69</v>
      </c>
      <c r="K58" s="65">
        <v>-8.7500000000000022E-2</v>
      </c>
      <c r="L58" s="47"/>
      <c r="V58" s="7" t="str">
        <f t="shared" si="1"/>
        <v>HMCALL</v>
      </c>
      <c r="W58" s="52">
        <f t="shared" si="12"/>
        <v>0</v>
      </c>
      <c r="X58" s="52">
        <f t="shared" si="13"/>
        <v>-8.7500000000000022E-2</v>
      </c>
      <c r="Y58" s="53">
        <f t="shared" si="2"/>
        <v>208099</v>
      </c>
      <c r="Z58" s="53">
        <f t="shared" si="3"/>
        <v>765119.69</v>
      </c>
    </row>
    <row r="59" spans="2:26" x14ac:dyDescent="0.3">
      <c r="B59" s="60" t="s">
        <v>80</v>
      </c>
      <c r="C59" s="41">
        <v>16.850000000000001</v>
      </c>
      <c r="D59" s="41">
        <v>16.850000000000001</v>
      </c>
      <c r="E59" s="41">
        <v>16.850000000000001</v>
      </c>
      <c r="F59" s="42">
        <v>16.850000000000001</v>
      </c>
      <c r="G59" s="62">
        <v>0</v>
      </c>
      <c r="H59" s="62">
        <v>0</v>
      </c>
      <c r="I59" s="63">
        <v>1060662</v>
      </c>
      <c r="J59" s="64">
        <v>17626473.25</v>
      </c>
      <c r="K59" s="65">
        <v>-0.23059360730593592</v>
      </c>
      <c r="L59" s="47"/>
      <c r="V59" s="7" t="str">
        <f t="shared" si="1"/>
        <v>HONYFLOUR</v>
      </c>
      <c r="W59" s="52">
        <f t="shared" si="12"/>
        <v>0</v>
      </c>
      <c r="X59" s="52">
        <f t="shared" si="13"/>
        <v>-0.23059360730593592</v>
      </c>
      <c r="Y59" s="53">
        <f t="shared" si="2"/>
        <v>1060662</v>
      </c>
      <c r="Z59" s="53">
        <f t="shared" si="3"/>
        <v>17626473.25</v>
      </c>
    </row>
    <row r="60" spans="2:26" x14ac:dyDescent="0.3">
      <c r="B60" s="60" t="s">
        <v>81</v>
      </c>
      <c r="C60" s="41">
        <v>42.5</v>
      </c>
      <c r="D60" s="61">
        <v>42.5</v>
      </c>
      <c r="E60" s="61">
        <v>42.5</v>
      </c>
      <c r="F60" s="42">
        <v>42.5</v>
      </c>
      <c r="G60" s="62">
        <v>0</v>
      </c>
      <c r="H60" s="62">
        <v>0</v>
      </c>
      <c r="I60" s="63">
        <v>55857</v>
      </c>
      <c r="J60" s="64">
        <v>2263817.15</v>
      </c>
      <c r="K60" s="65">
        <v>1.4319809069212486E-2</v>
      </c>
      <c r="V60" s="7" t="str">
        <f t="shared" si="1"/>
        <v>IKEJAHOTEL</v>
      </c>
      <c r="W60" s="52">
        <f t="shared" si="12"/>
        <v>0</v>
      </c>
      <c r="X60" s="52">
        <f t="shared" si="13"/>
        <v>1.4319809069212486E-2</v>
      </c>
      <c r="Y60" s="53">
        <f t="shared" si="2"/>
        <v>55857</v>
      </c>
      <c r="Z60" s="53">
        <f t="shared" si="3"/>
        <v>2263817.15</v>
      </c>
    </row>
    <row r="61" spans="2:26" x14ac:dyDescent="0.3">
      <c r="B61" s="60" t="s">
        <v>82</v>
      </c>
      <c r="C61" s="41">
        <v>34.1</v>
      </c>
      <c r="D61" s="61">
        <v>34.1</v>
      </c>
      <c r="E61" s="61">
        <v>34.1</v>
      </c>
      <c r="F61" s="42">
        <v>34.1</v>
      </c>
      <c r="G61" s="62">
        <v>0</v>
      </c>
      <c r="H61" s="62">
        <v>0</v>
      </c>
      <c r="I61" s="63">
        <v>154482</v>
      </c>
      <c r="J61" s="64">
        <v>4985696.2</v>
      </c>
      <c r="K61" s="65">
        <v>6.5625000000000044E-2</v>
      </c>
      <c r="L61" s="47"/>
      <c r="V61" s="7" t="str">
        <f t="shared" si="1"/>
        <v>IMG</v>
      </c>
      <c r="W61" s="52">
        <f t="shared" si="12"/>
        <v>0</v>
      </c>
      <c r="X61" s="52">
        <f t="shared" si="13"/>
        <v>6.5625000000000044E-2</v>
      </c>
      <c r="Y61" s="53">
        <f t="shared" si="2"/>
        <v>154482</v>
      </c>
      <c r="Z61" s="53">
        <f t="shared" si="3"/>
        <v>4985696.2</v>
      </c>
    </row>
    <row r="62" spans="2:26" x14ac:dyDescent="0.3">
      <c r="B62" s="60" t="s">
        <v>83</v>
      </c>
      <c r="C62" s="41">
        <v>11.25</v>
      </c>
      <c r="D62" s="41">
        <v>11.25</v>
      </c>
      <c r="E62" s="41">
        <v>11.25</v>
      </c>
      <c r="F62" s="42">
        <v>11.25</v>
      </c>
      <c r="G62" s="62">
        <v>0</v>
      </c>
      <c r="H62" s="62">
        <v>0</v>
      </c>
      <c r="I62" s="63">
        <v>68845</v>
      </c>
      <c r="J62" s="64">
        <v>739106.2</v>
      </c>
      <c r="K62" s="65">
        <v>0.60714285714285721</v>
      </c>
      <c r="L62" s="47"/>
      <c r="V62" s="7" t="str">
        <f t="shared" si="1"/>
        <v>INFINITY</v>
      </c>
      <c r="W62" s="52">
        <f t="shared" si="12"/>
        <v>0</v>
      </c>
      <c r="X62" s="52">
        <f t="shared" si="13"/>
        <v>0.60714285714285721</v>
      </c>
      <c r="Y62" s="53">
        <f t="shared" si="2"/>
        <v>68845</v>
      </c>
      <c r="Z62" s="53">
        <f t="shared" si="3"/>
        <v>739106.2</v>
      </c>
    </row>
    <row r="63" spans="2:26" x14ac:dyDescent="0.3">
      <c r="B63" s="60" t="s">
        <v>84</v>
      </c>
      <c r="C63" s="41">
        <v>13.35</v>
      </c>
      <c r="D63" s="61">
        <v>13.5</v>
      </c>
      <c r="E63" s="61">
        <v>12.1</v>
      </c>
      <c r="F63" s="42">
        <v>13.2</v>
      </c>
      <c r="G63" s="62">
        <v>-0.15000000000000036</v>
      </c>
      <c r="H63" s="62">
        <v>-1.1235955056179803</v>
      </c>
      <c r="I63" s="63">
        <v>4583031</v>
      </c>
      <c r="J63" s="64">
        <v>59278492.700000003</v>
      </c>
      <c r="K63" s="65">
        <v>-5.7142857142857162E-2</v>
      </c>
      <c r="L63" s="47"/>
      <c r="V63" s="7" t="str">
        <f t="shared" si="1"/>
        <v>INTBREW</v>
      </c>
      <c r="W63" s="52">
        <f t="shared" si="12"/>
        <v>-1.1235955056179803E-2</v>
      </c>
      <c r="X63" s="52">
        <f t="shared" si="13"/>
        <v>-5.7142857142857162E-2</v>
      </c>
      <c r="Y63" s="53">
        <f t="shared" si="2"/>
        <v>4583031</v>
      </c>
      <c r="Z63" s="53">
        <f t="shared" si="3"/>
        <v>59278492.700000003</v>
      </c>
    </row>
    <row r="64" spans="2:26" x14ac:dyDescent="0.3">
      <c r="B64" s="60" t="s">
        <v>85</v>
      </c>
      <c r="C64" s="41">
        <v>4.66</v>
      </c>
      <c r="D64" s="61">
        <v>4.6900000000000004</v>
      </c>
      <c r="E64" s="61">
        <v>4.6900000000000004</v>
      </c>
      <c r="F64" s="42">
        <v>4.6900000000000004</v>
      </c>
      <c r="G64" s="62">
        <v>3.0000000000000249E-2</v>
      </c>
      <c r="H64" s="62">
        <v>0.64377682403434</v>
      </c>
      <c r="I64" s="63">
        <v>867344</v>
      </c>
      <c r="J64" s="64">
        <v>4132740.79</v>
      </c>
      <c r="K64" s="65">
        <v>0.87600000000000011</v>
      </c>
      <c r="L64" s="47"/>
      <c r="V64" s="7" t="str">
        <f t="shared" si="1"/>
        <v>INTENEGINS</v>
      </c>
      <c r="W64" s="52">
        <f t="shared" si="12"/>
        <v>6.4377682403433997E-3</v>
      </c>
      <c r="X64" s="52">
        <f t="shared" si="13"/>
        <v>0.87600000000000011</v>
      </c>
      <c r="Y64" s="53">
        <f t="shared" si="2"/>
        <v>867344</v>
      </c>
      <c r="Z64" s="53">
        <f t="shared" si="3"/>
        <v>4132740.79</v>
      </c>
    </row>
    <row r="65" spans="1:26" x14ac:dyDescent="0.3">
      <c r="B65" s="60" t="s">
        <v>86</v>
      </c>
      <c r="C65" s="41">
        <v>8.5</v>
      </c>
      <c r="D65" s="41">
        <v>9</v>
      </c>
      <c r="E65" s="41">
        <v>8.3000000000000007</v>
      </c>
      <c r="F65" s="42">
        <v>8.5500000000000007</v>
      </c>
      <c r="G65" s="62">
        <v>5.0000000000000711E-2</v>
      </c>
      <c r="H65" s="62">
        <v>0.58823529411765541</v>
      </c>
      <c r="I65" s="63">
        <v>10831567</v>
      </c>
      <c r="J65" s="64">
        <v>94088200.700000003</v>
      </c>
      <c r="K65" s="65">
        <v>0.87912087912087933</v>
      </c>
      <c r="L65" s="47"/>
      <c r="V65" s="7" t="str">
        <f t="shared" si="1"/>
        <v>JAIZBANK</v>
      </c>
      <c r="W65" s="52">
        <f t="shared" si="12"/>
        <v>5.8823529411765538E-3</v>
      </c>
      <c r="X65" s="52">
        <f t="shared" si="13"/>
        <v>0.87912087912087933</v>
      </c>
      <c r="Y65" s="53">
        <f t="shared" si="2"/>
        <v>10831567</v>
      </c>
      <c r="Z65" s="53">
        <f t="shared" si="3"/>
        <v>94088200.700000003</v>
      </c>
    </row>
    <row r="66" spans="1:26" x14ac:dyDescent="0.3">
      <c r="B66" s="60" t="s">
        <v>87</v>
      </c>
      <c r="C66" s="41">
        <v>2.95</v>
      </c>
      <c r="D66" s="61">
        <v>3.09</v>
      </c>
      <c r="E66" s="61">
        <v>2.94</v>
      </c>
      <c r="F66" s="42">
        <v>3.09</v>
      </c>
      <c r="G66" s="62">
        <v>0.13999999999999968</v>
      </c>
      <c r="H66" s="62">
        <v>4.7457627118643959</v>
      </c>
      <c r="I66" s="63">
        <v>6999424</v>
      </c>
      <c r="J66" s="64">
        <v>21001349.530000001</v>
      </c>
      <c r="K66" s="65">
        <v>0.33766233766233755</v>
      </c>
      <c r="L66" s="47"/>
      <c r="V66" s="7" t="str">
        <f t="shared" si="1"/>
        <v>JAPAULGOLD</v>
      </c>
      <c r="W66" s="52">
        <f t="shared" si="12"/>
        <v>4.7457627118643958E-2</v>
      </c>
      <c r="X66" s="52">
        <f t="shared" si="13"/>
        <v>0.33766233766233755</v>
      </c>
      <c r="Y66" s="53">
        <f t="shared" si="2"/>
        <v>6999424</v>
      </c>
      <c r="Z66" s="53">
        <f t="shared" si="3"/>
        <v>21001349.530000001</v>
      </c>
    </row>
    <row r="67" spans="1:26" x14ac:dyDescent="0.3">
      <c r="B67" s="60" t="s">
        <v>88</v>
      </c>
      <c r="C67" s="41">
        <v>310.8</v>
      </c>
      <c r="D67" s="41">
        <v>310.8</v>
      </c>
      <c r="E67" s="41">
        <v>310.8</v>
      </c>
      <c r="F67" s="42">
        <v>310.8</v>
      </c>
      <c r="G67" s="62">
        <v>0</v>
      </c>
      <c r="H67" s="62">
        <v>0</v>
      </c>
      <c r="I67" s="63">
        <v>13636</v>
      </c>
      <c r="J67" s="64">
        <v>3815352.8</v>
      </c>
      <c r="K67" s="65">
        <v>1.0327011118378024</v>
      </c>
      <c r="L67" s="47"/>
      <c r="V67" s="7" t="str">
        <f t="shared" si="1"/>
        <v>JBERGER</v>
      </c>
      <c r="W67" s="52">
        <f t="shared" si="12"/>
        <v>0</v>
      </c>
      <c r="X67" s="52">
        <f t="shared" si="13"/>
        <v>1.0327011118378024</v>
      </c>
      <c r="Y67" s="53">
        <f t="shared" si="2"/>
        <v>13636</v>
      </c>
      <c r="Z67" s="53">
        <f t="shared" si="3"/>
        <v>3815352.8</v>
      </c>
    </row>
    <row r="68" spans="1:26" x14ac:dyDescent="0.3">
      <c r="B68" s="60" t="s">
        <v>89</v>
      </c>
      <c r="C68" s="41">
        <v>11.2</v>
      </c>
      <c r="D68" s="61">
        <v>11.2</v>
      </c>
      <c r="E68" s="61">
        <v>11.2</v>
      </c>
      <c r="F68" s="42">
        <v>11.2</v>
      </c>
      <c r="G68" s="62">
        <v>0</v>
      </c>
      <c r="H68" s="62">
        <v>0</v>
      </c>
      <c r="I68" s="63">
        <v>64550</v>
      </c>
      <c r="J68" s="64">
        <v>655143.9</v>
      </c>
      <c r="K68" s="65">
        <v>1.2857142857142856</v>
      </c>
      <c r="L68" s="47"/>
      <c r="V68" s="7" t="str">
        <f t="shared" si="1"/>
        <v>JOHNHOLT</v>
      </c>
      <c r="W68" s="52">
        <f t="shared" si="12"/>
        <v>0</v>
      </c>
      <c r="X68" s="52">
        <f t="shared" si="13"/>
        <v>1.2857142857142856</v>
      </c>
      <c r="Y68" s="53">
        <f t="shared" si="2"/>
        <v>64550</v>
      </c>
      <c r="Z68" s="53">
        <f t="shared" si="3"/>
        <v>655143.9</v>
      </c>
    </row>
    <row r="69" spans="1:26" x14ac:dyDescent="0.3">
      <c r="B69" s="60" t="s">
        <v>90</v>
      </c>
      <c r="C69" s="41">
        <v>7.25</v>
      </c>
      <c r="D69" s="61">
        <v>7.25</v>
      </c>
      <c r="E69" s="61">
        <v>7.25</v>
      </c>
      <c r="F69" s="42">
        <v>7.25</v>
      </c>
      <c r="G69" s="62">
        <v>0</v>
      </c>
      <c r="H69" s="62">
        <v>0</v>
      </c>
      <c r="I69" s="63">
        <v>3647</v>
      </c>
      <c r="J69" s="64">
        <v>23887.85</v>
      </c>
      <c r="K69" s="65">
        <v>-0.10049627791563276</v>
      </c>
      <c r="L69" s="47"/>
      <c r="V69" s="7" t="str">
        <f t="shared" si="1"/>
        <v>JULI</v>
      </c>
      <c r="W69" s="52">
        <f t="shared" si="12"/>
        <v>0</v>
      </c>
      <c r="X69" s="52">
        <f t="shared" si="13"/>
        <v>-0.10049627791563276</v>
      </c>
      <c r="Y69" s="53">
        <f t="shared" si="2"/>
        <v>3647</v>
      </c>
      <c r="Z69" s="53">
        <f t="shared" si="3"/>
        <v>23887.85</v>
      </c>
    </row>
    <row r="70" spans="1:26" x14ac:dyDescent="0.3">
      <c r="B70" s="60" t="s">
        <v>91</v>
      </c>
      <c r="C70" s="41">
        <v>2</v>
      </c>
      <c r="D70" s="41">
        <v>1.9</v>
      </c>
      <c r="E70" s="41">
        <v>1.85</v>
      </c>
      <c r="F70" s="42">
        <v>1.86</v>
      </c>
      <c r="G70" s="62">
        <v>-0.1399999999999999</v>
      </c>
      <c r="H70" s="62">
        <v>-6.9999999999999947</v>
      </c>
      <c r="I70" s="63">
        <v>11869988</v>
      </c>
      <c r="J70" s="64">
        <v>22185634.379999999</v>
      </c>
      <c r="K70" s="65">
        <v>-0.24081632653061225</v>
      </c>
      <c r="L70" s="47"/>
      <c r="V70" s="7" t="str">
        <f t="shared" si="1"/>
        <v>LASACO</v>
      </c>
      <c r="W70" s="52">
        <f t="shared" si="12"/>
        <v>-6.9999999999999951E-2</v>
      </c>
      <c r="X70" s="52">
        <f t="shared" si="13"/>
        <v>-0.24081632653061225</v>
      </c>
      <c r="Y70" s="53">
        <f t="shared" si="2"/>
        <v>11869988</v>
      </c>
      <c r="Z70" s="53">
        <f t="shared" si="3"/>
        <v>22185634.379999999</v>
      </c>
    </row>
    <row r="71" spans="1:26" x14ac:dyDescent="0.3">
      <c r="B71" s="60" t="s">
        <v>92</v>
      </c>
      <c r="C71" s="41">
        <v>10.3</v>
      </c>
      <c r="D71" s="41">
        <v>10.3</v>
      </c>
      <c r="E71" s="41">
        <v>10.3</v>
      </c>
      <c r="F71" s="42">
        <v>10.3</v>
      </c>
      <c r="G71" s="62">
        <v>0</v>
      </c>
      <c r="H71" s="62">
        <v>0</v>
      </c>
      <c r="I71" s="63">
        <v>162550</v>
      </c>
      <c r="J71" s="64">
        <v>1696744.55</v>
      </c>
      <c r="K71" s="65">
        <v>0.57251908396946583</v>
      </c>
      <c r="L71" s="47"/>
      <c r="V71" s="7" t="str">
        <f t="shared" si="1"/>
        <v>LEARNAFRCA</v>
      </c>
      <c r="W71" s="52">
        <f t="shared" si="12"/>
        <v>0</v>
      </c>
      <c r="X71" s="52">
        <f t="shared" si="13"/>
        <v>0.57251908396946583</v>
      </c>
      <c r="Y71" s="53">
        <f t="shared" si="2"/>
        <v>162550</v>
      </c>
      <c r="Z71" s="53">
        <f t="shared" si="3"/>
        <v>1696744.55</v>
      </c>
    </row>
    <row r="72" spans="1:26" x14ac:dyDescent="0.3">
      <c r="B72" s="60" t="s">
        <v>93</v>
      </c>
      <c r="C72" s="41">
        <v>4.6500000000000004</v>
      </c>
      <c r="D72" s="41">
        <v>4.7</v>
      </c>
      <c r="E72" s="41">
        <v>4.5</v>
      </c>
      <c r="F72" s="42">
        <v>4.5</v>
      </c>
      <c r="G72" s="62">
        <v>-0.15000000000000036</v>
      </c>
      <c r="H72" s="62">
        <v>-3.2258064516129106</v>
      </c>
      <c r="I72" s="63">
        <v>1719842</v>
      </c>
      <c r="J72" s="64">
        <v>7913020.9000000004</v>
      </c>
      <c r="K72" s="65">
        <v>-0.14933837429111529</v>
      </c>
      <c r="L72" s="47"/>
      <c r="V72" s="7" t="str">
        <f t="shared" si="1"/>
        <v>LEGENDINT</v>
      </c>
      <c r="W72" s="52">
        <f t="shared" si="12"/>
        <v>-3.2258064516129108E-2</v>
      </c>
      <c r="X72" s="52">
        <f t="shared" si="13"/>
        <v>-0.14933837429111529</v>
      </c>
      <c r="Y72" s="53">
        <f t="shared" si="2"/>
        <v>1719842</v>
      </c>
      <c r="Z72" s="53">
        <f t="shared" si="3"/>
        <v>7913020.9000000004</v>
      </c>
    </row>
    <row r="73" spans="1:26" x14ac:dyDescent="0.3">
      <c r="B73" s="60" t="s">
        <v>94</v>
      </c>
      <c r="C73" s="41">
        <v>1.5</v>
      </c>
      <c r="D73" s="41">
        <v>1.56</v>
      </c>
      <c r="E73" s="41">
        <v>1.5</v>
      </c>
      <c r="F73" s="42">
        <v>1.5</v>
      </c>
      <c r="G73" s="62">
        <v>0</v>
      </c>
      <c r="H73" s="62">
        <v>0</v>
      </c>
      <c r="I73" s="63">
        <v>22181130</v>
      </c>
      <c r="J73" s="64">
        <v>33416956.940000001</v>
      </c>
      <c r="K73" s="65">
        <v>-0.15730337078651691</v>
      </c>
      <c r="L73" s="47"/>
      <c r="V73" s="7" t="str">
        <f t="shared" ref="V73:V136" si="16">IF(ISTEXT(B73),B73,"")</f>
        <v>LINKASSURE</v>
      </c>
      <c r="W73" s="52">
        <f t="shared" si="12"/>
        <v>0</v>
      </c>
      <c r="X73" s="52">
        <f t="shared" si="13"/>
        <v>-0.15730337078651691</v>
      </c>
      <c r="Y73" s="53">
        <f t="shared" ref="Y73:Y136" si="17">IF(ISTEXT(B73),I73,"")</f>
        <v>22181130</v>
      </c>
      <c r="Z73" s="53">
        <f t="shared" ref="Z73:Z136" si="18">IF(ISTEXT(B73),J73,"")</f>
        <v>33416956.940000001</v>
      </c>
    </row>
    <row r="74" spans="1:26" x14ac:dyDescent="0.3">
      <c r="B74" s="60" t="s">
        <v>95</v>
      </c>
      <c r="C74" s="41">
        <v>8.65</v>
      </c>
      <c r="D74" s="61">
        <v>9.0500000000000007</v>
      </c>
      <c r="E74" s="61">
        <v>9</v>
      </c>
      <c r="F74" s="42">
        <v>9</v>
      </c>
      <c r="G74" s="62">
        <v>0.34999999999999964</v>
      </c>
      <c r="H74" s="62">
        <v>4.04624277456647</v>
      </c>
      <c r="I74" s="63">
        <v>3343484</v>
      </c>
      <c r="J74" s="64">
        <v>30171468.050000001</v>
      </c>
      <c r="K74" s="65">
        <v>0.48760330578512412</v>
      </c>
      <c r="L74" s="47"/>
      <c r="V74" s="7" t="str">
        <f t="shared" si="16"/>
        <v>LIVESTOCK</v>
      </c>
      <c r="W74" s="52">
        <f t="shared" ref="W74:W137" si="19">IF(ISTEXT(B74),H74,"")/100</f>
        <v>4.0462427745664699E-2</v>
      </c>
      <c r="X74" s="52">
        <f t="shared" ref="X74:X137" si="20">IF(ISTEXT(B74),K74,"")</f>
        <v>0.48760330578512412</v>
      </c>
      <c r="Y74" s="53">
        <f t="shared" si="17"/>
        <v>3343484</v>
      </c>
      <c r="Z74" s="53">
        <f t="shared" si="18"/>
        <v>30171468.050000001</v>
      </c>
    </row>
    <row r="75" spans="1:26" x14ac:dyDescent="0.3">
      <c r="B75" s="60" t="s">
        <v>96</v>
      </c>
      <c r="C75" s="41">
        <v>3.72</v>
      </c>
      <c r="D75" s="61">
        <v>4</v>
      </c>
      <c r="E75" s="61">
        <v>4</v>
      </c>
      <c r="F75" s="42">
        <v>4</v>
      </c>
      <c r="G75" s="62">
        <v>0.2799999999999998</v>
      </c>
      <c r="H75" s="62">
        <v>7.5268817204301026</v>
      </c>
      <c r="I75" s="63">
        <v>359420</v>
      </c>
      <c r="J75" s="64">
        <v>1414971.18</v>
      </c>
      <c r="K75" s="65">
        <v>0.15942028985507251</v>
      </c>
      <c r="L75" s="47"/>
      <c r="V75" s="7" t="str">
        <f t="shared" si="16"/>
        <v>LIVINGTRUST</v>
      </c>
      <c r="W75" s="52">
        <f t="shared" si="19"/>
        <v>7.5268817204301022E-2</v>
      </c>
      <c r="X75" s="52">
        <f t="shared" si="20"/>
        <v>0.15942028985507251</v>
      </c>
      <c r="Y75" s="53">
        <f t="shared" si="17"/>
        <v>359420</v>
      </c>
      <c r="Z75" s="53">
        <f t="shared" si="18"/>
        <v>1414971.18</v>
      </c>
    </row>
    <row r="76" spans="1:26" x14ac:dyDescent="0.3">
      <c r="B76" s="60" t="s">
        <v>97</v>
      </c>
      <c r="C76" s="41">
        <v>11.2</v>
      </c>
      <c r="D76" s="41">
        <v>11.2</v>
      </c>
      <c r="E76" s="41">
        <v>11.2</v>
      </c>
      <c r="F76" s="42">
        <v>11.2</v>
      </c>
      <c r="G76" s="62">
        <v>0</v>
      </c>
      <c r="H76" s="62">
        <v>0</v>
      </c>
      <c r="I76" s="63">
        <v>606524</v>
      </c>
      <c r="J76" s="64">
        <v>7258775.0999999996</v>
      </c>
      <c r="K76" s="65">
        <v>-0.18248175182481752</v>
      </c>
      <c r="L76" s="47"/>
      <c r="V76" s="7" t="str">
        <f t="shared" si="16"/>
        <v>MANSARD</v>
      </c>
      <c r="W76" s="52">
        <f t="shared" si="19"/>
        <v>0</v>
      </c>
      <c r="X76" s="52">
        <f t="shared" si="20"/>
        <v>-0.18248175182481752</v>
      </c>
      <c r="Y76" s="53">
        <f t="shared" si="17"/>
        <v>606524</v>
      </c>
      <c r="Z76" s="53">
        <f t="shared" si="18"/>
        <v>7258775.0999999996</v>
      </c>
    </row>
    <row r="77" spans="1:26" x14ac:dyDescent="0.3">
      <c r="B77" s="60" t="s">
        <v>98</v>
      </c>
      <c r="C77" s="41">
        <v>39</v>
      </c>
      <c r="D77" s="61">
        <v>39</v>
      </c>
      <c r="E77" s="61">
        <v>39</v>
      </c>
      <c r="F77" s="42">
        <v>39</v>
      </c>
      <c r="G77" s="62">
        <v>0</v>
      </c>
      <c r="H77" s="62">
        <v>0</v>
      </c>
      <c r="I77" s="63">
        <v>522760</v>
      </c>
      <c r="J77" s="64">
        <v>21001022.899999999</v>
      </c>
      <c r="K77" s="65">
        <v>1.0526315789473686</v>
      </c>
      <c r="L77" s="47"/>
      <c r="V77" s="7" t="str">
        <f t="shared" si="16"/>
        <v>MAYBAKER</v>
      </c>
      <c r="W77" s="52">
        <f t="shared" si="19"/>
        <v>0</v>
      </c>
      <c r="X77" s="52">
        <f t="shared" si="20"/>
        <v>1.0526315789473686</v>
      </c>
      <c r="Y77" s="53">
        <f t="shared" si="17"/>
        <v>522760</v>
      </c>
      <c r="Z77" s="53">
        <f t="shared" si="18"/>
        <v>21001022.899999999</v>
      </c>
    </row>
    <row r="78" spans="1:26" x14ac:dyDescent="0.3">
      <c r="B78" s="60" t="s">
        <v>99</v>
      </c>
      <c r="C78" s="41">
        <v>3.67</v>
      </c>
      <c r="D78" s="41">
        <v>3.67</v>
      </c>
      <c r="E78" s="41">
        <v>3.5</v>
      </c>
      <c r="F78" s="42">
        <v>3.54</v>
      </c>
      <c r="G78" s="62">
        <v>-0.12999999999999989</v>
      </c>
      <c r="H78" s="62">
        <v>-3.5422343324250658</v>
      </c>
      <c r="I78" s="63">
        <v>6758242</v>
      </c>
      <c r="J78" s="64">
        <v>24433356.989999998</v>
      </c>
      <c r="K78" s="65">
        <v>0.14193548387096766</v>
      </c>
      <c r="L78" s="47"/>
      <c r="V78" s="7" t="str">
        <f t="shared" si="16"/>
        <v>MBENEFIT</v>
      </c>
      <c r="W78" s="52">
        <f t="shared" si="19"/>
        <v>-3.5422343324250656E-2</v>
      </c>
      <c r="X78" s="52">
        <f t="shared" si="20"/>
        <v>0.14193548387096766</v>
      </c>
      <c r="Y78" s="53">
        <f t="shared" si="17"/>
        <v>6758242</v>
      </c>
      <c r="Z78" s="53">
        <f t="shared" si="18"/>
        <v>24433356.989999998</v>
      </c>
    </row>
    <row r="79" spans="1:26" x14ac:dyDescent="0.3">
      <c r="B79" s="60" t="s">
        <v>100</v>
      </c>
      <c r="C79" s="41">
        <v>5.3</v>
      </c>
      <c r="D79" s="41">
        <v>5.3</v>
      </c>
      <c r="E79" s="41">
        <v>5.3</v>
      </c>
      <c r="F79" s="42">
        <v>5.3</v>
      </c>
      <c r="G79" s="62">
        <v>0</v>
      </c>
      <c r="H79" s="62">
        <v>0</v>
      </c>
      <c r="I79" s="63">
        <v>925457</v>
      </c>
      <c r="J79" s="64">
        <v>4925529.8499999996</v>
      </c>
      <c r="K79" s="65">
        <v>0.62079510703363905</v>
      </c>
      <c r="L79" s="47"/>
      <c r="V79" s="7" t="str">
        <f t="shared" si="16"/>
        <v>MCNICHOLS</v>
      </c>
      <c r="W79" s="52">
        <f t="shared" si="19"/>
        <v>0</v>
      </c>
      <c r="X79" s="52">
        <f t="shared" si="20"/>
        <v>0.62079510703363905</v>
      </c>
      <c r="Y79" s="53">
        <f t="shared" si="17"/>
        <v>925457</v>
      </c>
      <c r="Z79" s="53">
        <f t="shared" si="18"/>
        <v>4925529.8499999996</v>
      </c>
    </row>
    <row r="80" spans="1:26" x14ac:dyDescent="0.3">
      <c r="A80" t="s">
        <v>45</v>
      </c>
      <c r="B80" s="60" t="s">
        <v>101</v>
      </c>
      <c r="C80" s="41">
        <v>85.45</v>
      </c>
      <c r="D80" s="41">
        <v>85.45</v>
      </c>
      <c r="E80" s="41">
        <v>85.45</v>
      </c>
      <c r="F80" s="42">
        <v>85.45</v>
      </c>
      <c r="G80" s="62">
        <v>0</v>
      </c>
      <c r="H80" s="62">
        <v>0</v>
      </c>
      <c r="I80" s="63">
        <v>182077</v>
      </c>
      <c r="J80" s="64">
        <v>14010825.35</v>
      </c>
      <c r="K80" s="65">
        <v>0.3105828220858895</v>
      </c>
      <c r="L80" s="47"/>
      <c r="V80" s="7" t="str">
        <f t="shared" si="16"/>
        <v>MECURE</v>
      </c>
      <c r="W80" s="52">
        <f t="shared" si="19"/>
        <v>0</v>
      </c>
      <c r="X80" s="52">
        <f t="shared" si="20"/>
        <v>0.3105828220858895</v>
      </c>
      <c r="Y80" s="53">
        <f t="shared" si="17"/>
        <v>182077</v>
      </c>
      <c r="Z80" s="53">
        <f t="shared" si="18"/>
        <v>14010825.35</v>
      </c>
    </row>
    <row r="81" spans="2:26" x14ac:dyDescent="0.3">
      <c r="B81" s="60" t="s">
        <v>102</v>
      </c>
      <c r="C81" s="41">
        <v>18.55</v>
      </c>
      <c r="D81" s="41">
        <v>18.55</v>
      </c>
      <c r="E81" s="41">
        <v>18.55</v>
      </c>
      <c r="F81" s="42">
        <v>18.55</v>
      </c>
      <c r="G81" s="62">
        <v>0</v>
      </c>
      <c r="H81" s="62">
        <v>0</v>
      </c>
      <c r="I81" s="63">
        <v>42541</v>
      </c>
      <c r="J81" s="64">
        <v>711092.15</v>
      </c>
      <c r="K81" s="65">
        <v>0.43243243243243246</v>
      </c>
      <c r="L81" s="47"/>
      <c r="V81" s="7" t="str">
        <f t="shared" si="16"/>
        <v>MEYER</v>
      </c>
      <c r="W81" s="52">
        <f t="shared" si="19"/>
        <v>0</v>
      </c>
      <c r="X81" s="52">
        <f t="shared" si="20"/>
        <v>0.43243243243243246</v>
      </c>
      <c r="Y81" s="53">
        <f t="shared" si="17"/>
        <v>42541</v>
      </c>
      <c r="Z81" s="53">
        <f t="shared" si="18"/>
        <v>711092.15</v>
      </c>
    </row>
    <row r="82" spans="2:26" x14ac:dyDescent="0.3">
      <c r="B82" s="60" t="s">
        <v>103</v>
      </c>
      <c r="C82" s="41">
        <v>10.4</v>
      </c>
      <c r="D82" s="61">
        <v>10.4</v>
      </c>
      <c r="E82" s="61">
        <v>10.4</v>
      </c>
      <c r="F82" s="42">
        <v>10.4</v>
      </c>
      <c r="G82" s="62">
        <v>0</v>
      </c>
      <c r="H82" s="62">
        <v>0</v>
      </c>
      <c r="I82" s="63">
        <v>2850</v>
      </c>
      <c r="J82" s="64">
        <v>28607.25</v>
      </c>
      <c r="K82" s="65">
        <v>1.0194174757281553</v>
      </c>
      <c r="L82" s="47"/>
      <c r="V82" s="7" t="str">
        <f t="shared" si="16"/>
        <v>MORISON</v>
      </c>
      <c r="W82" s="52">
        <f t="shared" si="19"/>
        <v>0</v>
      </c>
      <c r="X82" s="52">
        <f t="shared" si="20"/>
        <v>1.0194174757281553</v>
      </c>
      <c r="Y82" s="53">
        <f t="shared" si="17"/>
        <v>2850</v>
      </c>
      <c r="Z82" s="53">
        <f t="shared" si="18"/>
        <v>28607.25</v>
      </c>
    </row>
    <row r="83" spans="2:26" x14ac:dyDescent="0.3">
      <c r="B83" s="60" t="s">
        <v>104</v>
      </c>
      <c r="C83" s="41">
        <v>826.5</v>
      </c>
      <c r="D83" s="41">
        <v>826.5</v>
      </c>
      <c r="E83" s="41">
        <v>826.5</v>
      </c>
      <c r="F83" s="42">
        <v>826.5</v>
      </c>
      <c r="G83" s="62">
        <v>0</v>
      </c>
      <c r="H83" s="62">
        <v>0</v>
      </c>
      <c r="I83" s="63">
        <v>1539349</v>
      </c>
      <c r="J83" s="64">
        <v>1276684362.8</v>
      </c>
      <c r="K83" s="65">
        <v>0.61741682974559686</v>
      </c>
      <c r="L83" s="47"/>
      <c r="V83" s="7" t="str">
        <f t="shared" si="16"/>
        <v>MTNN</v>
      </c>
      <c r="W83" s="52">
        <f t="shared" si="19"/>
        <v>0</v>
      </c>
      <c r="X83" s="52">
        <f t="shared" si="20"/>
        <v>0.61741682974559686</v>
      </c>
      <c r="Y83" s="53">
        <f t="shared" si="17"/>
        <v>1539349</v>
      </c>
      <c r="Z83" s="53">
        <f t="shared" si="18"/>
        <v>1276684362.8</v>
      </c>
    </row>
    <row r="84" spans="2:26" x14ac:dyDescent="0.3">
      <c r="B84" s="60" t="s">
        <v>105</v>
      </c>
      <c r="C84" s="41">
        <v>25.5</v>
      </c>
      <c r="D84" s="41">
        <v>25.5</v>
      </c>
      <c r="E84" s="41">
        <v>25.5</v>
      </c>
      <c r="F84" s="42">
        <v>25.5</v>
      </c>
      <c r="G84" s="62">
        <v>0</v>
      </c>
      <c r="H84" s="62">
        <v>0</v>
      </c>
      <c r="I84" s="63">
        <v>21476</v>
      </c>
      <c r="J84" s="64">
        <v>492874.2</v>
      </c>
      <c r="K84" s="65">
        <v>0.9101123595505618</v>
      </c>
      <c r="L84" s="47"/>
      <c r="V84" s="7" t="str">
        <f t="shared" si="16"/>
        <v>MULTIVERSE</v>
      </c>
      <c r="W84" s="52">
        <f t="shared" si="19"/>
        <v>0</v>
      </c>
      <c r="X84" s="52">
        <f t="shared" si="20"/>
        <v>0.9101123595505618</v>
      </c>
      <c r="Y84" s="53">
        <f t="shared" si="17"/>
        <v>21476</v>
      </c>
      <c r="Z84" s="53">
        <f t="shared" si="18"/>
        <v>492874.2</v>
      </c>
    </row>
    <row r="85" spans="2:26" x14ac:dyDescent="0.3">
      <c r="B85" s="60" t="s">
        <v>106</v>
      </c>
      <c r="C85" s="41">
        <v>172.1</v>
      </c>
      <c r="D85" s="41">
        <v>172.1</v>
      </c>
      <c r="E85" s="41">
        <v>172.1</v>
      </c>
      <c r="F85" s="42">
        <v>172.1</v>
      </c>
      <c r="G85" s="62">
        <v>0</v>
      </c>
      <c r="H85" s="62">
        <v>0</v>
      </c>
      <c r="I85" s="63">
        <v>375887</v>
      </c>
      <c r="J85" s="64">
        <v>63827940.100000001</v>
      </c>
      <c r="K85" s="65">
        <v>0.59351851851851856</v>
      </c>
      <c r="L85" s="47"/>
      <c r="V85" s="7" t="str">
        <f t="shared" si="16"/>
        <v>NAHCO</v>
      </c>
      <c r="W85" s="52">
        <f t="shared" si="19"/>
        <v>0</v>
      </c>
      <c r="X85" s="52">
        <f t="shared" si="20"/>
        <v>0.59351851851851856</v>
      </c>
      <c r="Y85" s="53">
        <f t="shared" si="17"/>
        <v>375887</v>
      </c>
      <c r="Z85" s="53">
        <f t="shared" si="18"/>
        <v>63827940.100000001</v>
      </c>
    </row>
    <row r="86" spans="2:26" x14ac:dyDescent="0.3">
      <c r="B86" s="60" t="s">
        <v>107</v>
      </c>
      <c r="C86" s="41">
        <v>180</v>
      </c>
      <c r="D86" s="61">
        <v>180</v>
      </c>
      <c r="E86" s="61">
        <v>180</v>
      </c>
      <c r="F86" s="42">
        <v>180</v>
      </c>
      <c r="G86" s="62">
        <v>0</v>
      </c>
      <c r="H86" s="62">
        <v>0</v>
      </c>
      <c r="I86" s="63">
        <v>721459</v>
      </c>
      <c r="J86" s="64">
        <v>125668218.2</v>
      </c>
      <c r="K86" s="65">
        <v>0.67441860465116288</v>
      </c>
      <c r="L86" s="47"/>
      <c r="V86" s="7" t="str">
        <f t="shared" si="16"/>
        <v>NASCON</v>
      </c>
      <c r="W86" s="52">
        <f t="shared" si="19"/>
        <v>0</v>
      </c>
      <c r="X86" s="52">
        <f t="shared" si="20"/>
        <v>0.67441860465116288</v>
      </c>
      <c r="Y86" s="53">
        <f t="shared" si="17"/>
        <v>721459</v>
      </c>
      <c r="Z86" s="53">
        <f t="shared" si="18"/>
        <v>125668218.2</v>
      </c>
    </row>
    <row r="87" spans="2:26" x14ac:dyDescent="0.3">
      <c r="B87" s="60" t="s">
        <v>108</v>
      </c>
      <c r="C87" s="41">
        <v>75</v>
      </c>
      <c r="D87" s="41">
        <v>75</v>
      </c>
      <c r="E87" s="41">
        <v>75</v>
      </c>
      <c r="F87" s="42">
        <v>75</v>
      </c>
      <c r="G87" s="62">
        <v>0</v>
      </c>
      <c r="H87" s="62">
        <v>0</v>
      </c>
      <c r="I87" s="63">
        <v>16296745</v>
      </c>
      <c r="J87" s="64">
        <v>1222673446.5999999</v>
      </c>
      <c r="K87" s="65">
        <v>-3.9840637450199168E-3</v>
      </c>
      <c r="L87" s="47"/>
      <c r="V87" s="7" t="str">
        <f t="shared" si="16"/>
        <v>NB</v>
      </c>
      <c r="W87" s="52">
        <f t="shared" si="19"/>
        <v>0</v>
      </c>
      <c r="X87" s="52">
        <f t="shared" si="20"/>
        <v>-3.9840637450199168E-3</v>
      </c>
      <c r="Y87" s="53">
        <f t="shared" si="17"/>
        <v>16296745</v>
      </c>
      <c r="Z87" s="53">
        <f t="shared" si="18"/>
        <v>1222673446.5999999</v>
      </c>
    </row>
    <row r="88" spans="2:26" x14ac:dyDescent="0.3">
      <c r="B88" s="60" t="s">
        <v>109</v>
      </c>
      <c r="C88" s="41">
        <v>161.19999999999999</v>
      </c>
      <c r="D88" s="41">
        <v>161.19999999999999</v>
      </c>
      <c r="E88" s="41">
        <v>161.19999999999999</v>
      </c>
      <c r="F88" s="42">
        <v>161.19999999999999</v>
      </c>
      <c r="G88" s="62">
        <v>0</v>
      </c>
      <c r="H88" s="62">
        <v>0</v>
      </c>
      <c r="I88" s="63">
        <v>5625</v>
      </c>
      <c r="J88" s="64">
        <v>816187.5</v>
      </c>
      <c r="K88" s="65">
        <v>1.2173314993122419</v>
      </c>
      <c r="L88" s="47"/>
      <c r="V88" s="7" t="str">
        <f t="shared" si="16"/>
        <v>NCR</v>
      </c>
      <c r="W88" s="52">
        <f t="shared" si="19"/>
        <v>0</v>
      </c>
      <c r="X88" s="52">
        <f t="shared" si="20"/>
        <v>1.2173314993122419</v>
      </c>
      <c r="Y88" s="53">
        <f t="shared" si="17"/>
        <v>5625</v>
      </c>
      <c r="Z88" s="53">
        <f t="shared" si="18"/>
        <v>816187.5</v>
      </c>
    </row>
    <row r="89" spans="2:26" x14ac:dyDescent="0.3">
      <c r="B89" s="60" t="s">
        <v>110</v>
      </c>
      <c r="C89" s="41">
        <v>9</v>
      </c>
      <c r="D89" s="41">
        <v>8.4499999999999993</v>
      </c>
      <c r="E89" s="41">
        <v>8.4499999999999993</v>
      </c>
      <c r="F89" s="42">
        <v>8.4499999999999993</v>
      </c>
      <c r="G89" s="62">
        <v>-0.55000000000000071</v>
      </c>
      <c r="H89" s="62">
        <v>-6.1111111111111196</v>
      </c>
      <c r="I89" s="63">
        <v>1035442</v>
      </c>
      <c r="J89" s="64">
        <v>8760943.4000000004</v>
      </c>
      <c r="K89" s="65">
        <v>0.4568965517241379</v>
      </c>
      <c r="L89" s="47"/>
      <c r="V89" s="7" t="str">
        <f t="shared" si="16"/>
        <v>NEIMETH</v>
      </c>
      <c r="W89" s="52">
        <f t="shared" si="19"/>
        <v>-6.1111111111111199E-2</v>
      </c>
      <c r="X89" s="52">
        <f t="shared" si="20"/>
        <v>0.4568965517241379</v>
      </c>
      <c r="Y89" s="53">
        <f t="shared" si="17"/>
        <v>1035442</v>
      </c>
      <c r="Z89" s="53">
        <f t="shared" si="18"/>
        <v>8760943.4000000004</v>
      </c>
    </row>
    <row r="90" spans="2:26" x14ac:dyDescent="0.3">
      <c r="B90" s="60" t="s">
        <v>111</v>
      </c>
      <c r="C90" s="41">
        <v>28</v>
      </c>
      <c r="D90" s="61">
        <v>30.8</v>
      </c>
      <c r="E90" s="61">
        <v>30.8</v>
      </c>
      <c r="F90" s="42">
        <v>30.8</v>
      </c>
      <c r="G90" s="62">
        <v>2.8000000000000007</v>
      </c>
      <c r="H90" s="62">
        <v>10.000000000000002</v>
      </c>
      <c r="I90" s="63">
        <v>1000015</v>
      </c>
      <c r="J90" s="64">
        <v>30230271.300000001</v>
      </c>
      <c r="K90" s="65">
        <v>0.14925373134328357</v>
      </c>
      <c r="L90" s="47"/>
      <c r="V90" s="7" t="str">
        <f t="shared" si="16"/>
        <v>NEM</v>
      </c>
      <c r="W90" s="52">
        <f t="shared" si="19"/>
        <v>0.10000000000000002</v>
      </c>
      <c r="X90" s="52">
        <f t="shared" si="20"/>
        <v>0.14925373134328357</v>
      </c>
      <c r="Y90" s="53">
        <f t="shared" si="17"/>
        <v>1000015</v>
      </c>
      <c r="Z90" s="53">
        <f t="shared" si="18"/>
        <v>30230271.300000001</v>
      </c>
    </row>
    <row r="91" spans="2:26" x14ac:dyDescent="0.3">
      <c r="B91" s="60" t="s">
        <v>112</v>
      </c>
      <c r="C91" s="41">
        <v>3125</v>
      </c>
      <c r="D91" s="61">
        <v>3125</v>
      </c>
      <c r="E91" s="61">
        <v>3125</v>
      </c>
      <c r="F91" s="42">
        <v>3125</v>
      </c>
      <c r="G91" s="62">
        <v>0</v>
      </c>
      <c r="H91" s="62">
        <v>0</v>
      </c>
      <c r="I91" s="63">
        <v>228958</v>
      </c>
      <c r="J91" s="64">
        <v>643944375</v>
      </c>
      <c r="K91" s="65">
        <v>0.59601634320735442</v>
      </c>
      <c r="L91" s="47"/>
      <c r="V91" s="7" t="str">
        <f t="shared" si="16"/>
        <v>NESTLE</v>
      </c>
      <c r="W91" s="52">
        <f t="shared" si="19"/>
        <v>0</v>
      </c>
      <c r="X91" s="52">
        <f t="shared" si="20"/>
        <v>0.59601634320735442</v>
      </c>
      <c r="Y91" s="53">
        <f t="shared" si="17"/>
        <v>228958</v>
      </c>
      <c r="Z91" s="53">
        <f t="shared" si="18"/>
        <v>643944375</v>
      </c>
    </row>
    <row r="92" spans="2:26" x14ac:dyDescent="0.3">
      <c r="B92" s="60" t="s">
        <v>113</v>
      </c>
      <c r="C92" s="41">
        <v>131.19999999999999</v>
      </c>
      <c r="D92" s="61">
        <v>139.9</v>
      </c>
      <c r="E92" s="61">
        <v>138</v>
      </c>
      <c r="F92" s="42">
        <v>139.9</v>
      </c>
      <c r="G92" s="62">
        <v>8.7000000000000171</v>
      </c>
      <c r="H92" s="62">
        <v>6.6310975609756238</v>
      </c>
      <c r="I92" s="63">
        <v>3290183</v>
      </c>
      <c r="J92" s="64">
        <v>448373533.30000001</v>
      </c>
      <c r="K92" s="65">
        <v>0.99857142857142867</v>
      </c>
      <c r="L92" s="47"/>
      <c r="V92" s="7" t="str">
        <f t="shared" si="16"/>
        <v>NGXGROUP</v>
      </c>
      <c r="W92" s="52">
        <f t="shared" si="19"/>
        <v>6.631097560975624E-2</v>
      </c>
      <c r="X92" s="52">
        <f t="shared" si="20"/>
        <v>0.99857142857142867</v>
      </c>
      <c r="Y92" s="53">
        <f t="shared" si="17"/>
        <v>3290183</v>
      </c>
      <c r="Z92" s="53">
        <f t="shared" si="18"/>
        <v>448373533.30000001</v>
      </c>
    </row>
    <row r="93" spans="2:26" x14ac:dyDescent="0.3">
      <c r="B93" s="60" t="s">
        <v>114</v>
      </c>
      <c r="C93" s="41">
        <v>163.30000000000001</v>
      </c>
      <c r="D93" s="41">
        <v>163.30000000000001</v>
      </c>
      <c r="E93" s="41">
        <v>163.30000000000001</v>
      </c>
      <c r="F93" s="42">
        <v>163.30000000000001</v>
      </c>
      <c r="G93" s="62">
        <v>0</v>
      </c>
      <c r="H93" s="62">
        <v>0</v>
      </c>
      <c r="I93" s="63">
        <v>133594</v>
      </c>
      <c r="J93" s="64">
        <v>23095257.399999999</v>
      </c>
      <c r="K93" s="65">
        <v>0.42000000000000015</v>
      </c>
      <c r="L93" s="47"/>
      <c r="V93" s="7" t="str">
        <f t="shared" si="16"/>
        <v>NIDF</v>
      </c>
      <c r="W93" s="52">
        <f t="shared" si="19"/>
        <v>0</v>
      </c>
      <c r="X93" s="52">
        <f t="shared" si="20"/>
        <v>0.42000000000000015</v>
      </c>
      <c r="Y93" s="53">
        <f t="shared" si="17"/>
        <v>133594</v>
      </c>
      <c r="Z93" s="53">
        <f t="shared" si="18"/>
        <v>23095257.399999999</v>
      </c>
    </row>
    <row r="94" spans="2:26" x14ac:dyDescent="0.3">
      <c r="B94" s="60" t="s">
        <v>115</v>
      </c>
      <c r="C94" s="41">
        <v>79.400000000000006</v>
      </c>
      <c r="D94" s="41">
        <v>79.400000000000006</v>
      </c>
      <c r="E94" s="41">
        <v>79.400000000000006</v>
      </c>
      <c r="F94" s="42">
        <v>79.400000000000006</v>
      </c>
      <c r="G94" s="62">
        <v>0</v>
      </c>
      <c r="H94" s="62">
        <v>0</v>
      </c>
      <c r="I94" s="63">
        <v>6449</v>
      </c>
      <c r="J94" s="64">
        <v>461103.5</v>
      </c>
      <c r="K94" s="65">
        <v>-5.8125741399762676E-2</v>
      </c>
      <c r="L94" s="47"/>
      <c r="V94" s="7" t="str">
        <f t="shared" si="16"/>
        <v>NNFM</v>
      </c>
      <c r="W94" s="52">
        <f t="shared" si="19"/>
        <v>0</v>
      </c>
      <c r="X94" s="52">
        <f t="shared" si="20"/>
        <v>-5.8125741399762676E-2</v>
      </c>
      <c r="Y94" s="53">
        <f t="shared" si="17"/>
        <v>6449</v>
      </c>
      <c r="Z94" s="53">
        <f t="shared" si="18"/>
        <v>461103.5</v>
      </c>
    </row>
    <row r="95" spans="2:26" x14ac:dyDescent="0.3">
      <c r="B95" s="60" t="s">
        <v>116</v>
      </c>
      <c r="C95" s="41">
        <v>5</v>
      </c>
      <c r="D95" s="61">
        <v>4.9000000000000004</v>
      </c>
      <c r="E95" s="61">
        <v>4.9000000000000004</v>
      </c>
      <c r="F95" s="42">
        <v>4.9000000000000004</v>
      </c>
      <c r="G95" s="62">
        <v>-9.9999999999999645E-2</v>
      </c>
      <c r="H95" s="62">
        <v>-1.9999999999999927</v>
      </c>
      <c r="I95" s="63">
        <v>794542</v>
      </c>
      <c r="J95" s="64">
        <v>3905326.25</v>
      </c>
      <c r="K95" s="65">
        <v>0.32075471698113223</v>
      </c>
      <c r="L95" s="47"/>
      <c r="V95" s="7" t="str">
        <f t="shared" si="16"/>
        <v>NPFMCRFBK</v>
      </c>
      <c r="W95" s="52">
        <f t="shared" si="19"/>
        <v>-1.9999999999999928E-2</v>
      </c>
      <c r="X95" s="52">
        <f t="shared" si="20"/>
        <v>0.32075471698113223</v>
      </c>
      <c r="Y95" s="53">
        <f t="shared" si="17"/>
        <v>794542</v>
      </c>
      <c r="Z95" s="53">
        <f t="shared" si="18"/>
        <v>3905326.25</v>
      </c>
    </row>
    <row r="96" spans="2:26" x14ac:dyDescent="0.3">
      <c r="B96" s="60" t="s">
        <v>117</v>
      </c>
      <c r="C96" s="41">
        <v>113</v>
      </c>
      <c r="D96" s="41">
        <v>113</v>
      </c>
      <c r="E96" s="41">
        <v>113</v>
      </c>
      <c r="F96" s="42">
        <v>113</v>
      </c>
      <c r="G96" s="62">
        <v>0</v>
      </c>
      <c r="H96" s="62">
        <v>0</v>
      </c>
      <c r="I96" s="63">
        <v>92710</v>
      </c>
      <c r="J96" s="64">
        <v>11294985.199999999</v>
      </c>
      <c r="K96" s="65">
        <v>9.7087378640776656E-2</v>
      </c>
      <c r="L96" s="47"/>
      <c r="V96" s="7" t="str">
        <f t="shared" si="16"/>
        <v>NREIT</v>
      </c>
      <c r="W96" s="52">
        <f t="shared" si="19"/>
        <v>0</v>
      </c>
      <c r="X96" s="52">
        <f t="shared" si="20"/>
        <v>9.7087378640776656E-2</v>
      </c>
      <c r="Y96" s="53">
        <f t="shared" si="17"/>
        <v>92710</v>
      </c>
      <c r="Z96" s="53">
        <f t="shared" si="18"/>
        <v>11294985.199999999</v>
      </c>
    </row>
    <row r="97" spans="2:26" x14ac:dyDescent="0.3">
      <c r="B97" s="60" t="s">
        <v>118</v>
      </c>
      <c r="C97" s="41">
        <v>0.84</v>
      </c>
      <c r="D97" s="41">
        <v>0.86</v>
      </c>
      <c r="E97" s="41">
        <v>0.8</v>
      </c>
      <c r="F97" s="42">
        <v>0.81</v>
      </c>
      <c r="G97" s="62">
        <v>-2.9999999999999916E-2</v>
      </c>
      <c r="H97" s="62">
        <v>-3.5714285714285614</v>
      </c>
      <c r="I97" s="63">
        <v>13673137</v>
      </c>
      <c r="J97" s="64">
        <v>11178868.949999999</v>
      </c>
      <c r="K97" s="65">
        <v>6.578947368421062E-2</v>
      </c>
      <c r="L97" s="47"/>
      <c r="V97" s="7" t="str">
        <f t="shared" si="16"/>
        <v>NSLTECH</v>
      </c>
      <c r="W97" s="52">
        <f t="shared" si="19"/>
        <v>-3.5714285714285615E-2</v>
      </c>
      <c r="X97" s="52">
        <f t="shared" si="20"/>
        <v>6.578947368421062E-2</v>
      </c>
      <c r="Y97" s="53">
        <f t="shared" si="17"/>
        <v>13673137</v>
      </c>
      <c r="Z97" s="53">
        <f t="shared" si="18"/>
        <v>11178868.949999999</v>
      </c>
    </row>
    <row r="98" spans="2:26" x14ac:dyDescent="0.3">
      <c r="B98" s="60" t="s">
        <v>119</v>
      </c>
      <c r="C98" s="41">
        <v>39</v>
      </c>
      <c r="D98" s="41">
        <v>39.5</v>
      </c>
      <c r="E98" s="41">
        <v>39.5</v>
      </c>
      <c r="F98" s="42">
        <v>39.5</v>
      </c>
      <c r="G98" s="62">
        <v>0.5</v>
      </c>
      <c r="H98" s="62">
        <v>1.2820512820512819</v>
      </c>
      <c r="I98" s="63">
        <v>2643353</v>
      </c>
      <c r="J98" s="64">
        <v>104498968.40000001</v>
      </c>
      <c r="K98" s="65">
        <v>-1.7412935323383172E-2</v>
      </c>
      <c r="L98" s="47"/>
      <c r="V98" s="7" t="str">
        <f t="shared" si="16"/>
        <v>OANDO</v>
      </c>
      <c r="W98" s="52">
        <f t="shared" si="19"/>
        <v>1.282051282051282E-2</v>
      </c>
      <c r="X98" s="52">
        <f t="shared" si="20"/>
        <v>-1.7412935323383172E-2</v>
      </c>
      <c r="Y98" s="53">
        <f t="shared" si="17"/>
        <v>2643353</v>
      </c>
      <c r="Z98" s="53">
        <f t="shared" si="18"/>
        <v>104498968.40000001</v>
      </c>
    </row>
    <row r="99" spans="2:26" x14ac:dyDescent="0.3">
      <c r="B99" s="60" t="s">
        <v>120</v>
      </c>
      <c r="C99" s="41">
        <v>1418</v>
      </c>
      <c r="D99" s="61">
        <v>1418</v>
      </c>
      <c r="E99" s="61">
        <v>1418</v>
      </c>
      <c r="F99" s="42">
        <v>1418</v>
      </c>
      <c r="G99" s="62">
        <v>0</v>
      </c>
      <c r="H99" s="62">
        <v>0</v>
      </c>
      <c r="I99" s="63">
        <v>91605</v>
      </c>
      <c r="J99" s="64">
        <v>120402581.7</v>
      </c>
      <c r="K99" s="65">
        <v>0.29497716894977177</v>
      </c>
      <c r="L99" s="47"/>
      <c r="V99" s="7" t="str">
        <f t="shared" si="16"/>
        <v>OKOMUOIL</v>
      </c>
      <c r="W99" s="52">
        <f t="shared" si="19"/>
        <v>0</v>
      </c>
      <c r="X99" s="52">
        <f t="shared" si="20"/>
        <v>0.29497716894977177</v>
      </c>
      <c r="Y99" s="53">
        <f t="shared" si="17"/>
        <v>91605</v>
      </c>
      <c r="Z99" s="53">
        <f t="shared" si="18"/>
        <v>120402581.7</v>
      </c>
    </row>
    <row r="100" spans="2:26" x14ac:dyDescent="0.3">
      <c r="B100" s="60" t="s">
        <v>121</v>
      </c>
      <c r="C100" s="41">
        <v>1.7</v>
      </c>
      <c r="D100" s="41">
        <v>1.8</v>
      </c>
      <c r="E100" s="41">
        <v>1.74</v>
      </c>
      <c r="F100" s="42">
        <v>1.8</v>
      </c>
      <c r="G100" s="62">
        <v>0.10000000000000009</v>
      </c>
      <c r="H100" s="62">
        <v>5.8823529411764763</v>
      </c>
      <c r="I100" s="63">
        <v>1443685</v>
      </c>
      <c r="J100" s="64">
        <v>2574347.62</v>
      </c>
      <c r="K100" s="65">
        <v>0.59292035398230114</v>
      </c>
      <c r="L100" s="47"/>
      <c r="V100" s="7" t="str">
        <f t="shared" si="16"/>
        <v>OMATEK</v>
      </c>
      <c r="W100" s="52">
        <f t="shared" si="19"/>
        <v>5.8823529411764761E-2</v>
      </c>
      <c r="X100" s="52">
        <f t="shared" si="20"/>
        <v>0.59292035398230114</v>
      </c>
      <c r="Y100" s="53">
        <f t="shared" si="17"/>
        <v>1443685</v>
      </c>
      <c r="Z100" s="53">
        <f t="shared" si="18"/>
        <v>2574347.62</v>
      </c>
    </row>
    <row r="101" spans="2:26" x14ac:dyDescent="0.3">
      <c r="B101" s="60" t="s">
        <v>122</v>
      </c>
      <c r="C101" s="41">
        <v>30.4</v>
      </c>
      <c r="D101" s="61">
        <v>30.4</v>
      </c>
      <c r="E101" s="61">
        <v>30.4</v>
      </c>
      <c r="F101" s="42">
        <v>30.4</v>
      </c>
      <c r="G101" s="62">
        <v>0</v>
      </c>
      <c r="H101" s="62">
        <v>0</v>
      </c>
      <c r="I101" s="63">
        <v>54143</v>
      </c>
      <c r="J101" s="64">
        <v>1486144.6</v>
      </c>
      <c r="K101" s="65">
        <v>2.04</v>
      </c>
      <c r="L101" s="47"/>
      <c r="V101" s="7" t="str">
        <f t="shared" si="16"/>
        <v>PREMPAINTS</v>
      </c>
      <c r="W101" s="52">
        <f t="shared" si="19"/>
        <v>0</v>
      </c>
      <c r="X101" s="52">
        <f t="shared" si="20"/>
        <v>2.04</v>
      </c>
      <c r="Y101" s="53">
        <f t="shared" si="17"/>
        <v>54143</v>
      </c>
      <c r="Z101" s="53">
        <f t="shared" si="18"/>
        <v>1486144.6</v>
      </c>
    </row>
    <row r="102" spans="2:26" x14ac:dyDescent="0.3">
      <c r="B102" s="60" t="s">
        <v>123</v>
      </c>
      <c r="C102" s="41">
        <v>2300</v>
      </c>
      <c r="D102" s="41">
        <v>2300</v>
      </c>
      <c r="E102" s="41">
        <v>2300</v>
      </c>
      <c r="F102" s="42">
        <v>2300</v>
      </c>
      <c r="G102" s="62">
        <v>0</v>
      </c>
      <c r="H102" s="62">
        <v>0</v>
      </c>
      <c r="I102" s="63">
        <v>42593</v>
      </c>
      <c r="J102" s="64">
        <v>88167510</v>
      </c>
      <c r="K102" s="65">
        <v>0.5862068965517242</v>
      </c>
      <c r="L102" s="47"/>
      <c r="V102" s="7" t="str">
        <f t="shared" si="16"/>
        <v>PRESCO</v>
      </c>
      <c r="W102" s="52">
        <f t="shared" si="19"/>
        <v>0</v>
      </c>
      <c r="X102" s="52">
        <f t="shared" si="20"/>
        <v>0.5862068965517242</v>
      </c>
      <c r="Y102" s="53">
        <f t="shared" si="17"/>
        <v>42593</v>
      </c>
      <c r="Z102" s="53">
        <f t="shared" si="18"/>
        <v>88167510</v>
      </c>
    </row>
    <row r="103" spans="2:26" x14ac:dyDescent="0.3">
      <c r="B103" s="60" t="s">
        <v>124</v>
      </c>
      <c r="C103" s="41">
        <v>1.44</v>
      </c>
      <c r="D103" s="41">
        <v>1.48</v>
      </c>
      <c r="E103" s="41">
        <v>1.45</v>
      </c>
      <c r="F103" s="42">
        <v>1.48</v>
      </c>
      <c r="G103" s="62">
        <v>4.0000000000000036E-2</v>
      </c>
      <c r="H103" s="62">
        <v>2.7777777777777803</v>
      </c>
      <c r="I103" s="63">
        <v>1695691</v>
      </c>
      <c r="J103" s="64">
        <v>2494558.96</v>
      </c>
      <c r="K103" s="65">
        <v>-6.3291139240506333E-2</v>
      </c>
      <c r="L103" s="47"/>
      <c r="V103" s="7" t="str">
        <f t="shared" si="16"/>
        <v>PRESTIGE</v>
      </c>
      <c r="W103" s="52">
        <f t="shared" si="19"/>
        <v>2.7777777777777804E-2</v>
      </c>
      <c r="X103" s="52">
        <f t="shared" si="20"/>
        <v>-6.3291139240506333E-2</v>
      </c>
      <c r="Y103" s="53">
        <f t="shared" si="17"/>
        <v>1695691</v>
      </c>
      <c r="Z103" s="53">
        <f t="shared" si="18"/>
        <v>2494558.96</v>
      </c>
    </row>
    <row r="104" spans="2:26" x14ac:dyDescent="0.3">
      <c r="B104" s="60" t="s">
        <v>125</v>
      </c>
      <c r="C104" s="41">
        <v>80.95</v>
      </c>
      <c r="D104" s="41">
        <v>80</v>
      </c>
      <c r="E104" s="41">
        <v>80</v>
      </c>
      <c r="F104" s="42">
        <v>80</v>
      </c>
      <c r="G104" s="62">
        <v>-0.95000000000000284</v>
      </c>
      <c r="H104" s="62">
        <v>-1.1735639283508374</v>
      </c>
      <c r="I104" s="63">
        <v>1250233</v>
      </c>
      <c r="J104" s="64">
        <v>99317067.349999994</v>
      </c>
      <c r="K104" s="65">
        <v>0.80383314543404727</v>
      </c>
      <c r="L104" s="47"/>
      <c r="V104" s="7" t="str">
        <f t="shared" si="16"/>
        <v>PZ</v>
      </c>
      <c r="W104" s="52">
        <f t="shared" si="19"/>
        <v>-1.1735639283508374E-2</v>
      </c>
      <c r="X104" s="52">
        <f t="shared" si="20"/>
        <v>0.80383314543404727</v>
      </c>
      <c r="Y104" s="53">
        <f t="shared" si="17"/>
        <v>1250233</v>
      </c>
      <c r="Z104" s="53">
        <f t="shared" si="18"/>
        <v>99317067.349999994</v>
      </c>
    </row>
    <row r="105" spans="2:26" x14ac:dyDescent="0.3">
      <c r="B105" s="60" t="s">
        <v>126</v>
      </c>
      <c r="C105" s="41">
        <v>20</v>
      </c>
      <c r="D105" s="41">
        <v>20</v>
      </c>
      <c r="E105" s="41">
        <v>20</v>
      </c>
      <c r="F105" s="42">
        <v>20</v>
      </c>
      <c r="G105" s="62">
        <v>0</v>
      </c>
      <c r="H105" s="62">
        <v>0</v>
      </c>
      <c r="I105" s="63">
        <v>348172</v>
      </c>
      <c r="J105" s="64">
        <v>7118659.4000000004</v>
      </c>
      <c r="K105" s="65">
        <v>1.298850574712644</v>
      </c>
      <c r="L105" s="47"/>
      <c r="V105" s="7" t="str">
        <f t="shared" si="16"/>
        <v>REDSTAREX</v>
      </c>
      <c r="W105" s="52">
        <f t="shared" si="19"/>
        <v>0</v>
      </c>
      <c r="X105" s="52">
        <f t="shared" si="20"/>
        <v>1.298850574712644</v>
      </c>
      <c r="Y105" s="53">
        <f t="shared" si="17"/>
        <v>348172</v>
      </c>
      <c r="Z105" s="53">
        <f t="shared" si="18"/>
        <v>7118659.4000000004</v>
      </c>
    </row>
    <row r="106" spans="2:26" x14ac:dyDescent="0.3">
      <c r="B106" s="60" t="s">
        <v>127</v>
      </c>
      <c r="C106" s="41">
        <v>0.94</v>
      </c>
      <c r="D106" s="41">
        <v>0.93</v>
      </c>
      <c r="E106" s="41">
        <v>0.88</v>
      </c>
      <c r="F106" s="42">
        <v>0.88</v>
      </c>
      <c r="G106" s="62">
        <v>-5.9999999999999942E-2</v>
      </c>
      <c r="H106" s="62">
        <v>-6.382978723404249</v>
      </c>
      <c r="I106" s="63">
        <v>3416289</v>
      </c>
      <c r="J106" s="64">
        <v>3061579.57</v>
      </c>
      <c r="K106" s="65">
        <v>-0.18518518518518523</v>
      </c>
      <c r="L106" s="47"/>
      <c r="V106" s="7" t="str">
        <f t="shared" si="16"/>
        <v>REGALINS</v>
      </c>
      <c r="W106" s="52">
        <f t="shared" si="19"/>
        <v>-6.3829787234042493E-2</v>
      </c>
      <c r="X106" s="52">
        <f t="shared" si="20"/>
        <v>-0.18518518518518523</v>
      </c>
      <c r="Y106" s="53">
        <f t="shared" si="17"/>
        <v>3416289</v>
      </c>
      <c r="Z106" s="53">
        <f t="shared" si="18"/>
        <v>3061579.57</v>
      </c>
    </row>
    <row r="107" spans="2:26" x14ac:dyDescent="0.3">
      <c r="B107" s="60" t="s">
        <v>128</v>
      </c>
      <c r="C107" s="41">
        <v>1.48</v>
      </c>
      <c r="D107" s="41">
        <v>1.42</v>
      </c>
      <c r="E107" s="41">
        <v>1.38</v>
      </c>
      <c r="F107" s="42">
        <v>1.42</v>
      </c>
      <c r="G107" s="62">
        <v>-6.0000000000000053E-2</v>
      </c>
      <c r="H107" s="62">
        <v>-4.0540540540540579</v>
      </c>
      <c r="I107" s="63">
        <v>2236200</v>
      </c>
      <c r="J107" s="64">
        <v>3119458.71</v>
      </c>
      <c r="K107" s="65">
        <v>-0.23655913978494636</v>
      </c>
      <c r="L107" s="47"/>
      <c r="V107" s="7" t="str">
        <f t="shared" si="16"/>
        <v>ROYALEX</v>
      </c>
      <c r="W107" s="52">
        <f t="shared" si="19"/>
        <v>-4.0540540540540577E-2</v>
      </c>
      <c r="X107" s="52">
        <f t="shared" si="20"/>
        <v>-0.23655913978494636</v>
      </c>
      <c r="Y107" s="53">
        <f t="shared" si="17"/>
        <v>2236200</v>
      </c>
      <c r="Z107" s="53">
        <f t="shared" si="18"/>
        <v>3119458.71</v>
      </c>
    </row>
    <row r="108" spans="2:26" x14ac:dyDescent="0.3">
      <c r="B108" s="60" t="s">
        <v>129</v>
      </c>
      <c r="C108" s="41">
        <v>12.75</v>
      </c>
      <c r="D108" s="61">
        <v>12.75</v>
      </c>
      <c r="E108" s="61">
        <v>12.75</v>
      </c>
      <c r="F108" s="42">
        <v>12.75</v>
      </c>
      <c r="G108" s="62">
        <v>0</v>
      </c>
      <c r="H108" s="62">
        <v>0</v>
      </c>
      <c r="I108" s="63">
        <v>1199496</v>
      </c>
      <c r="J108" s="64">
        <v>14476422.949999999</v>
      </c>
      <c r="K108" s="65">
        <v>2.6428571428571428</v>
      </c>
      <c r="L108" s="47"/>
      <c r="V108" s="7" t="str">
        <f t="shared" si="16"/>
        <v>RTBRISCOE</v>
      </c>
      <c r="W108" s="52">
        <f t="shared" si="19"/>
        <v>0</v>
      </c>
      <c r="X108" s="52">
        <f t="shared" si="20"/>
        <v>2.6428571428571428</v>
      </c>
      <c r="Y108" s="53">
        <f t="shared" si="17"/>
        <v>1199496</v>
      </c>
      <c r="Z108" s="53">
        <f t="shared" si="18"/>
        <v>14476422.949999999</v>
      </c>
    </row>
    <row r="109" spans="2:26" x14ac:dyDescent="0.3">
      <c r="B109" s="60" t="s">
        <v>130</v>
      </c>
      <c r="C109" s="41">
        <v>33.049999999999997</v>
      </c>
      <c r="D109" s="41">
        <v>33.049999999999997</v>
      </c>
      <c r="E109" s="41">
        <v>33.049999999999997</v>
      </c>
      <c r="F109" s="42">
        <v>33.049999999999997</v>
      </c>
      <c r="G109" s="62">
        <v>0</v>
      </c>
      <c r="H109" s="62">
        <v>0</v>
      </c>
      <c r="I109" s="63">
        <v>8472</v>
      </c>
      <c r="J109" s="64">
        <v>252042</v>
      </c>
      <c r="K109" s="65">
        <v>3.654929577464789</v>
      </c>
      <c r="L109" s="47"/>
      <c r="V109" s="7" t="str">
        <f t="shared" si="16"/>
        <v>SCOA</v>
      </c>
      <c r="W109" s="52">
        <f t="shared" si="19"/>
        <v>0</v>
      </c>
      <c r="X109" s="52">
        <f t="shared" si="20"/>
        <v>3.654929577464789</v>
      </c>
      <c r="Y109" s="53">
        <f t="shared" si="17"/>
        <v>8472</v>
      </c>
      <c r="Z109" s="53">
        <f t="shared" si="18"/>
        <v>252042</v>
      </c>
    </row>
    <row r="110" spans="2:26" x14ac:dyDescent="0.3">
      <c r="B110" s="60" t="s">
        <v>131</v>
      </c>
      <c r="C110" s="41">
        <v>11363.9</v>
      </c>
      <c r="D110" s="41">
        <v>11363.9</v>
      </c>
      <c r="E110" s="41">
        <v>11363.9</v>
      </c>
      <c r="F110" s="42">
        <v>11363.9</v>
      </c>
      <c r="G110" s="62">
        <v>0</v>
      </c>
      <c r="H110" s="62">
        <v>0</v>
      </c>
      <c r="I110" s="63">
        <v>18157</v>
      </c>
      <c r="J110" s="64">
        <v>206662810.30000001</v>
      </c>
      <c r="K110" s="65">
        <v>0.95625753141676695</v>
      </c>
      <c r="L110" s="47"/>
      <c r="V110" s="7" t="str">
        <f t="shared" si="16"/>
        <v>SEPLAT</v>
      </c>
      <c r="W110" s="52">
        <f t="shared" si="19"/>
        <v>0</v>
      </c>
      <c r="X110" s="52">
        <f t="shared" si="20"/>
        <v>0.95625753141676695</v>
      </c>
      <c r="Y110" s="53">
        <f t="shared" si="17"/>
        <v>18157</v>
      </c>
      <c r="Z110" s="53">
        <f t="shared" si="18"/>
        <v>206662810.30000001</v>
      </c>
    </row>
    <row r="111" spans="2:26" x14ac:dyDescent="0.3">
      <c r="B111" s="60" t="s">
        <v>132</v>
      </c>
      <c r="C111" s="41">
        <v>418.75</v>
      </c>
      <c r="D111" s="61">
        <v>418.75</v>
      </c>
      <c r="E111" s="61">
        <v>418.75</v>
      </c>
      <c r="F111" s="42">
        <v>418.75</v>
      </c>
      <c r="G111" s="62">
        <v>0</v>
      </c>
      <c r="H111" s="62">
        <v>0</v>
      </c>
      <c r="I111" s="63">
        <v>4845</v>
      </c>
      <c r="J111" s="64">
        <v>2228749.65</v>
      </c>
      <c r="K111" s="65">
        <v>0</v>
      </c>
      <c r="L111" s="47"/>
      <c r="V111" s="7" t="str">
        <f t="shared" si="16"/>
        <v>SFSREIT</v>
      </c>
      <c r="W111" s="52">
        <f t="shared" si="19"/>
        <v>0</v>
      </c>
      <c r="X111" s="52">
        <f t="shared" si="20"/>
        <v>0</v>
      </c>
      <c r="Y111" s="53">
        <f t="shared" si="17"/>
        <v>4845</v>
      </c>
      <c r="Z111" s="53">
        <f t="shared" si="18"/>
        <v>2228749.65</v>
      </c>
    </row>
    <row r="112" spans="2:26" x14ac:dyDescent="0.3">
      <c r="B112" s="60" t="s">
        <v>133</v>
      </c>
      <c r="C112" s="41">
        <v>171.2</v>
      </c>
      <c r="D112" s="61">
        <v>171.2</v>
      </c>
      <c r="E112" s="61">
        <v>171.2</v>
      </c>
      <c r="F112" s="42">
        <v>171.2</v>
      </c>
      <c r="G112" s="62">
        <v>0</v>
      </c>
      <c r="H112" s="62">
        <v>0</v>
      </c>
      <c r="I112" s="63">
        <v>4913</v>
      </c>
      <c r="J112" s="64">
        <v>757093.3</v>
      </c>
      <c r="K112" s="65">
        <v>0.93555681175805527</v>
      </c>
      <c r="L112" s="47"/>
      <c r="V112" s="7" t="str">
        <f t="shared" si="16"/>
        <v>SKYAVN</v>
      </c>
      <c r="W112" s="52">
        <f t="shared" si="19"/>
        <v>0</v>
      </c>
      <c r="X112" s="52">
        <f t="shared" si="20"/>
        <v>0.93555681175805527</v>
      </c>
      <c r="Y112" s="53">
        <f t="shared" si="17"/>
        <v>4913</v>
      </c>
      <c r="Z112" s="53">
        <f t="shared" si="18"/>
        <v>757093.3</v>
      </c>
    </row>
    <row r="113" spans="2:34" x14ac:dyDescent="0.3">
      <c r="B113" s="60" t="s">
        <v>134</v>
      </c>
      <c r="C113" s="41">
        <v>2</v>
      </c>
      <c r="D113" s="61">
        <v>2</v>
      </c>
      <c r="E113" s="61">
        <v>1.9</v>
      </c>
      <c r="F113" s="42">
        <v>1.94</v>
      </c>
      <c r="G113" s="62">
        <v>-6.0000000000000053E-2</v>
      </c>
      <c r="H113" s="62">
        <v>-3.0000000000000027</v>
      </c>
      <c r="I113" s="63">
        <v>2388335</v>
      </c>
      <c r="J113" s="64">
        <v>4572852.0199999996</v>
      </c>
      <c r="K113" s="65">
        <v>-0.49214659685863871</v>
      </c>
      <c r="L113" s="47"/>
      <c r="V113" s="7" t="str">
        <f t="shared" si="16"/>
        <v>SOVRENINS</v>
      </c>
      <c r="W113" s="52">
        <f t="shared" si="19"/>
        <v>-3.0000000000000027E-2</v>
      </c>
      <c r="X113" s="52">
        <f t="shared" si="20"/>
        <v>-0.49214659685863871</v>
      </c>
      <c r="Y113" s="53">
        <f t="shared" si="17"/>
        <v>2388335</v>
      </c>
      <c r="Z113" s="53">
        <f t="shared" si="18"/>
        <v>4572852.0199999996</v>
      </c>
    </row>
    <row r="114" spans="2:34" x14ac:dyDescent="0.3">
      <c r="B114" s="60" t="s">
        <v>135</v>
      </c>
      <c r="C114" s="41">
        <v>166.9</v>
      </c>
      <c r="D114" s="41">
        <v>166.9</v>
      </c>
      <c r="E114" s="41">
        <v>166.9</v>
      </c>
      <c r="F114" s="42">
        <v>166.9</v>
      </c>
      <c r="G114" s="62">
        <v>0</v>
      </c>
      <c r="H114" s="62">
        <v>0</v>
      </c>
      <c r="I114" s="63">
        <v>299700</v>
      </c>
      <c r="J114" s="64">
        <v>47642488.649999999</v>
      </c>
      <c r="K114" s="65">
        <v>0.66900000000000004</v>
      </c>
      <c r="L114" s="47"/>
      <c r="V114" s="7" t="str">
        <f t="shared" si="16"/>
        <v>STANBIC</v>
      </c>
      <c r="W114" s="52">
        <f t="shared" si="19"/>
        <v>0</v>
      </c>
      <c r="X114" s="52">
        <f t="shared" si="20"/>
        <v>0.66900000000000004</v>
      </c>
      <c r="Y114" s="53">
        <f t="shared" si="17"/>
        <v>299700</v>
      </c>
      <c r="Z114" s="53">
        <f t="shared" si="18"/>
        <v>47642488.649999999</v>
      </c>
    </row>
    <row r="115" spans="2:34" x14ac:dyDescent="0.3">
      <c r="B115" s="60" t="s">
        <v>136</v>
      </c>
      <c r="C115" s="41">
        <v>8</v>
      </c>
      <c r="D115" s="41">
        <v>8.0500000000000007</v>
      </c>
      <c r="E115" s="41">
        <v>7.7</v>
      </c>
      <c r="F115" s="42">
        <v>8.0500000000000007</v>
      </c>
      <c r="G115" s="62">
        <v>5.0000000000000711E-2</v>
      </c>
      <c r="H115" s="62">
        <v>0.62500000000000888</v>
      </c>
      <c r="I115" s="63">
        <v>23603739</v>
      </c>
      <c r="J115" s="64">
        <v>187385127.75</v>
      </c>
      <c r="K115" s="65">
        <v>0.14184397163120588</v>
      </c>
      <c r="L115" s="47"/>
      <c r="V115" s="7" t="str">
        <f t="shared" si="16"/>
        <v>STERLINGNG</v>
      </c>
      <c r="W115" s="52">
        <f t="shared" si="19"/>
        <v>6.2500000000000888E-3</v>
      </c>
      <c r="X115" s="52">
        <f t="shared" si="20"/>
        <v>0.14184397163120588</v>
      </c>
      <c r="Y115" s="53">
        <f t="shared" si="17"/>
        <v>23603739</v>
      </c>
      <c r="Z115" s="53">
        <f t="shared" si="18"/>
        <v>187385127.75</v>
      </c>
    </row>
    <row r="116" spans="2:34" x14ac:dyDescent="0.3">
      <c r="B116" s="60" t="s">
        <v>137</v>
      </c>
      <c r="C116" s="41">
        <v>4</v>
      </c>
      <c r="D116" s="61">
        <v>3.96</v>
      </c>
      <c r="E116" s="61">
        <v>3.6</v>
      </c>
      <c r="F116" s="42">
        <v>3.6</v>
      </c>
      <c r="G116" s="62">
        <v>-0.39999999999999991</v>
      </c>
      <c r="H116" s="62">
        <v>-9.9999999999999982</v>
      </c>
      <c r="I116" s="63">
        <v>1738464</v>
      </c>
      <c r="J116" s="64">
        <v>6389281.4400000004</v>
      </c>
      <c r="K116" s="65">
        <v>-0.34545454545454546</v>
      </c>
      <c r="V116" s="7" t="str">
        <f t="shared" si="16"/>
        <v>SUNUASSUR</v>
      </c>
      <c r="W116" s="52">
        <f t="shared" si="19"/>
        <v>-9.9999999999999978E-2</v>
      </c>
      <c r="X116" s="52">
        <f t="shared" si="20"/>
        <v>-0.34545454545454546</v>
      </c>
      <c r="Y116" s="53">
        <f t="shared" si="17"/>
        <v>1738464</v>
      </c>
      <c r="Z116" s="53">
        <f t="shared" si="18"/>
        <v>6389281.4400000004</v>
      </c>
    </row>
    <row r="117" spans="2:34" x14ac:dyDescent="0.3">
      <c r="B117" s="60" t="s">
        <v>138</v>
      </c>
      <c r="C117" s="41">
        <v>4.4800000000000004</v>
      </c>
      <c r="D117" s="61">
        <v>4.47</v>
      </c>
      <c r="E117" s="61">
        <v>4.38</v>
      </c>
      <c r="F117" s="42">
        <v>4.4000000000000004</v>
      </c>
      <c r="G117" s="62">
        <v>-8.0000000000000071E-2</v>
      </c>
      <c r="H117" s="62">
        <v>-1.7857142857142869</v>
      </c>
      <c r="I117" s="73">
        <v>6466916</v>
      </c>
      <c r="J117" s="64">
        <v>28510447.309999999</v>
      </c>
      <c r="K117" s="65">
        <v>0.76000000000000023</v>
      </c>
      <c r="V117" s="7" t="str">
        <f t="shared" si="16"/>
        <v>TANTALIZER</v>
      </c>
      <c r="W117" s="52">
        <f t="shared" si="19"/>
        <v>-1.785714285714287E-2</v>
      </c>
      <c r="X117" s="52">
        <f t="shared" si="20"/>
        <v>0.76000000000000023</v>
      </c>
      <c r="Y117" s="53">
        <f t="shared" si="17"/>
        <v>6466916</v>
      </c>
      <c r="Z117" s="53">
        <f t="shared" si="18"/>
        <v>28510447.309999999</v>
      </c>
    </row>
    <row r="118" spans="2:34" x14ac:dyDescent="0.3">
      <c r="B118" s="60" t="s">
        <v>139</v>
      </c>
      <c r="C118" s="41">
        <v>3.09</v>
      </c>
      <c r="D118" s="41">
        <v>3.39</v>
      </c>
      <c r="E118" s="41">
        <v>3.15</v>
      </c>
      <c r="F118" s="42">
        <v>3.39</v>
      </c>
      <c r="G118" s="62">
        <v>0.30000000000000027</v>
      </c>
      <c r="H118" s="62">
        <v>9.7087378640776798</v>
      </c>
      <c r="I118" s="63">
        <v>1975816</v>
      </c>
      <c r="J118" s="64">
        <v>6536954.0899999999</v>
      </c>
      <c r="K118" s="65">
        <v>0.23272727272727267</v>
      </c>
      <c r="V118" s="7" t="str">
        <f t="shared" si="16"/>
        <v>THOMASWY</v>
      </c>
      <c r="W118" s="52">
        <f t="shared" si="19"/>
        <v>9.7087378640776795E-2</v>
      </c>
      <c r="X118" s="52">
        <f t="shared" si="20"/>
        <v>0.23272727272727267</v>
      </c>
      <c r="Y118" s="53">
        <f t="shared" si="17"/>
        <v>1975816</v>
      </c>
      <c r="Z118" s="53">
        <f t="shared" si="18"/>
        <v>6536954.0899999999</v>
      </c>
    </row>
    <row r="119" spans="2:34" x14ac:dyDescent="0.3">
      <c r="B119" s="60" t="s">
        <v>140</v>
      </c>
      <c r="C119" s="41">
        <v>30</v>
      </c>
      <c r="D119" s="41">
        <v>31</v>
      </c>
      <c r="E119" s="41">
        <v>30.5</v>
      </c>
      <c r="F119" s="42">
        <v>31</v>
      </c>
      <c r="G119" s="62">
        <v>1</v>
      </c>
      <c r="H119" s="62">
        <v>3.3333333333333335</v>
      </c>
      <c r="I119" s="63">
        <v>8919129</v>
      </c>
      <c r="J119" s="64">
        <v>273088831.94999999</v>
      </c>
      <c r="K119" s="65">
        <v>1.3308270676691727</v>
      </c>
      <c r="V119" s="7" t="str">
        <f t="shared" si="16"/>
        <v>TIP</v>
      </c>
      <c r="W119" s="52">
        <f t="shared" si="19"/>
        <v>3.3333333333333333E-2</v>
      </c>
      <c r="X119" s="52">
        <f t="shared" si="20"/>
        <v>1.3308270676691727</v>
      </c>
      <c r="Y119" s="53">
        <f t="shared" si="17"/>
        <v>8919129</v>
      </c>
      <c r="Z119" s="53">
        <f t="shared" si="18"/>
        <v>273088831.94999999</v>
      </c>
    </row>
    <row r="120" spans="2:34" x14ac:dyDescent="0.3">
      <c r="B120" s="60" t="s">
        <v>141</v>
      </c>
      <c r="C120" s="41">
        <v>640</v>
      </c>
      <c r="D120" s="41">
        <v>640</v>
      </c>
      <c r="E120" s="41">
        <v>640</v>
      </c>
      <c r="F120" s="42">
        <v>640</v>
      </c>
      <c r="G120" s="62">
        <v>0</v>
      </c>
      <c r="H120" s="62">
        <v>0</v>
      </c>
      <c r="I120" s="63">
        <v>15383</v>
      </c>
      <c r="J120" s="64">
        <v>8860608</v>
      </c>
      <c r="K120" s="65">
        <v>0</v>
      </c>
      <c r="V120" s="7" t="str">
        <f t="shared" si="16"/>
        <v>TOTAL</v>
      </c>
      <c r="W120" s="52">
        <f t="shared" si="19"/>
        <v>0</v>
      </c>
      <c r="X120" s="52">
        <f t="shared" si="20"/>
        <v>0</v>
      </c>
      <c r="Y120" s="53">
        <f t="shared" si="17"/>
        <v>15383</v>
      </c>
      <c r="Z120" s="53">
        <f t="shared" si="18"/>
        <v>8860608</v>
      </c>
    </row>
    <row r="121" spans="2:34" x14ac:dyDescent="0.3">
      <c r="B121" s="60" t="s">
        <v>142</v>
      </c>
      <c r="C121" s="41">
        <v>242</v>
      </c>
      <c r="D121" s="41">
        <v>242</v>
      </c>
      <c r="E121" s="41">
        <v>242</v>
      </c>
      <c r="F121" s="42">
        <v>242</v>
      </c>
      <c r="G121" s="62">
        <v>0</v>
      </c>
      <c r="H121" s="62">
        <v>0</v>
      </c>
      <c r="I121" s="63">
        <v>12158</v>
      </c>
      <c r="J121" s="64">
        <v>2692995.5</v>
      </c>
      <c r="K121" s="65">
        <v>0.41603276770040964</v>
      </c>
      <c r="V121" s="7" t="str">
        <f t="shared" si="16"/>
        <v>TRANSCOHOT</v>
      </c>
      <c r="W121" s="52">
        <f t="shared" si="19"/>
        <v>0</v>
      </c>
      <c r="X121" s="52">
        <f t="shared" si="20"/>
        <v>0.41603276770040964</v>
      </c>
      <c r="Y121" s="53">
        <f t="shared" si="17"/>
        <v>12158</v>
      </c>
      <c r="Z121" s="53">
        <f t="shared" si="18"/>
        <v>2692995.5</v>
      </c>
    </row>
    <row r="122" spans="2:34" x14ac:dyDescent="0.3">
      <c r="B122" s="60" t="s">
        <v>143</v>
      </c>
      <c r="C122" s="41">
        <v>42.65</v>
      </c>
      <c r="D122" s="61">
        <v>42.45</v>
      </c>
      <c r="E122" s="61">
        <v>41</v>
      </c>
      <c r="F122" s="42">
        <v>41</v>
      </c>
      <c r="G122" s="62">
        <v>-1.6499999999999986</v>
      </c>
      <c r="H122" s="62">
        <v>-3.86869871043376</v>
      </c>
      <c r="I122" s="63">
        <v>1086804</v>
      </c>
      <c r="J122" s="64">
        <v>45020507.350000001</v>
      </c>
      <c r="K122" s="65">
        <v>-9.6916299559471342E-2</v>
      </c>
      <c r="V122" s="7" t="str">
        <f t="shared" si="16"/>
        <v>TRANSCORP</v>
      </c>
      <c r="W122" s="52">
        <f t="shared" si="19"/>
        <v>-3.86869871043376E-2</v>
      </c>
      <c r="X122" s="52">
        <f t="shared" si="20"/>
        <v>-9.6916299559471342E-2</v>
      </c>
      <c r="Y122" s="53">
        <f t="shared" si="17"/>
        <v>1086804</v>
      </c>
      <c r="Z122" s="53">
        <f t="shared" si="18"/>
        <v>45020507.350000001</v>
      </c>
    </row>
    <row r="123" spans="2:34" x14ac:dyDescent="0.3">
      <c r="B123" s="60" t="s">
        <v>144</v>
      </c>
      <c r="C123" s="41">
        <v>3.1</v>
      </c>
      <c r="D123" s="41">
        <v>3.1</v>
      </c>
      <c r="E123" s="41">
        <v>3.1</v>
      </c>
      <c r="F123" s="42">
        <v>3.1</v>
      </c>
      <c r="G123" s="62">
        <v>0</v>
      </c>
      <c r="H123" s="62">
        <v>0</v>
      </c>
      <c r="I123" s="63">
        <v>409007</v>
      </c>
      <c r="J123" s="64">
        <v>1230152.58</v>
      </c>
      <c r="K123" s="65">
        <v>0.44186046511627919</v>
      </c>
      <c r="V123" s="7" t="str">
        <f t="shared" si="16"/>
        <v>TRANSEXPR</v>
      </c>
      <c r="W123" s="52">
        <f t="shared" si="19"/>
        <v>0</v>
      </c>
      <c r="X123" s="52">
        <f t="shared" si="20"/>
        <v>0.44186046511627919</v>
      </c>
      <c r="Y123" s="53">
        <f t="shared" si="17"/>
        <v>409007</v>
      </c>
      <c r="Z123" s="53">
        <f t="shared" si="18"/>
        <v>1230152.58</v>
      </c>
    </row>
    <row r="124" spans="2:34" x14ac:dyDescent="0.3">
      <c r="B124" s="60" t="s">
        <v>145</v>
      </c>
      <c r="C124" s="41">
        <v>245.5</v>
      </c>
      <c r="D124" s="41">
        <v>245.5</v>
      </c>
      <c r="E124" s="41">
        <v>245.5</v>
      </c>
      <c r="F124" s="42">
        <v>245.5</v>
      </c>
      <c r="G124" s="62">
        <v>0</v>
      </c>
      <c r="H124" s="62">
        <v>0</v>
      </c>
      <c r="I124" s="63">
        <v>22537</v>
      </c>
      <c r="J124" s="64">
        <v>4980677</v>
      </c>
      <c r="K124" s="65">
        <v>-0.20032573289902278</v>
      </c>
      <c r="L124" s="7" t="s">
        <v>170</v>
      </c>
      <c r="M124" s="52"/>
      <c r="N124" s="52" t="s">
        <v>170</v>
      </c>
      <c r="O124" s="53" t="s">
        <v>170</v>
      </c>
      <c r="P124" s="53" t="s">
        <v>170</v>
      </c>
      <c r="Q124" s="8"/>
      <c r="R124" s="8"/>
      <c r="S124" s="8"/>
      <c r="T124" s="8"/>
      <c r="U124" s="8"/>
      <c r="V124" s="7" t="str">
        <f t="shared" si="16"/>
        <v>TRANSPOWER</v>
      </c>
      <c r="W124" s="52">
        <f t="shared" si="19"/>
        <v>0</v>
      </c>
      <c r="X124" s="52">
        <f t="shared" si="20"/>
        <v>-0.20032573289902278</v>
      </c>
      <c r="Y124" s="53">
        <f t="shared" si="17"/>
        <v>22537</v>
      </c>
      <c r="Z124" s="53">
        <f t="shared" si="18"/>
        <v>4980677</v>
      </c>
      <c r="AA124"/>
      <c r="AB124"/>
      <c r="AC124"/>
      <c r="AD124"/>
      <c r="AE124"/>
      <c r="AF124"/>
      <c r="AG124"/>
      <c r="AH124"/>
    </row>
    <row r="125" spans="2:34" x14ac:dyDescent="0.3">
      <c r="B125" s="60" t="s">
        <v>146</v>
      </c>
      <c r="C125" s="41">
        <v>3.89</v>
      </c>
      <c r="D125" s="41">
        <v>3.51</v>
      </c>
      <c r="E125" s="41">
        <v>3.51</v>
      </c>
      <c r="F125" s="42">
        <v>3.51</v>
      </c>
      <c r="G125" s="62">
        <v>-0.38000000000000034</v>
      </c>
      <c r="H125" s="62">
        <v>-9.7686375321336847</v>
      </c>
      <c r="I125" s="63">
        <v>656271</v>
      </c>
      <c r="J125" s="64">
        <v>2355780.39</v>
      </c>
      <c r="K125" s="65">
        <v>-0.20588235294117652</v>
      </c>
      <c r="V125" s="7" t="str">
        <f t="shared" si="16"/>
        <v>TRIPPLEG</v>
      </c>
      <c r="W125" s="52">
        <f t="shared" si="19"/>
        <v>-9.7686375321336852E-2</v>
      </c>
      <c r="X125" s="52">
        <f t="shared" si="20"/>
        <v>-0.20588235294117652</v>
      </c>
      <c r="Y125" s="53">
        <f t="shared" si="17"/>
        <v>656271</v>
      </c>
      <c r="Z125" s="53">
        <f t="shared" si="18"/>
        <v>2355780.39</v>
      </c>
    </row>
    <row r="126" spans="2:34" x14ac:dyDescent="0.3">
      <c r="B126" s="60" t="s">
        <v>147</v>
      </c>
      <c r="C126" s="41">
        <v>199.95</v>
      </c>
      <c r="D126" s="41">
        <v>199.95</v>
      </c>
      <c r="E126" s="41">
        <v>199.95</v>
      </c>
      <c r="F126" s="42">
        <v>199.95</v>
      </c>
      <c r="G126" s="62">
        <v>0</v>
      </c>
      <c r="H126" s="62">
        <v>0</v>
      </c>
      <c r="I126" s="63">
        <v>831636</v>
      </c>
      <c r="J126" s="64">
        <v>153496380.75</v>
      </c>
      <c r="K126" s="65">
        <v>1.197252747252747</v>
      </c>
      <c r="V126" s="7" t="str">
        <f t="shared" si="16"/>
        <v>UACN</v>
      </c>
      <c r="W126" s="52">
        <f t="shared" si="19"/>
        <v>0</v>
      </c>
      <c r="X126" s="52">
        <f t="shared" si="20"/>
        <v>1.197252747252747</v>
      </c>
      <c r="Y126" s="53">
        <f t="shared" si="17"/>
        <v>831636</v>
      </c>
      <c r="Z126" s="53">
        <f t="shared" si="18"/>
        <v>153496380.75</v>
      </c>
    </row>
    <row r="127" spans="2:34" x14ac:dyDescent="0.3">
      <c r="B127" s="60" t="s">
        <v>148</v>
      </c>
      <c r="C127" s="41">
        <v>45.5</v>
      </c>
      <c r="D127" s="41">
        <v>48.45</v>
      </c>
      <c r="E127" s="41">
        <v>46.9</v>
      </c>
      <c r="F127" s="42">
        <v>48.4</v>
      </c>
      <c r="G127" s="62">
        <v>2.8999999999999986</v>
      </c>
      <c r="H127" s="62">
        <v>6.3736263736263705</v>
      </c>
      <c r="I127" s="63">
        <v>29185874</v>
      </c>
      <c r="J127" s="64">
        <v>1391133206.9000001</v>
      </c>
      <c r="K127" s="65">
        <v>0.16206482593037208</v>
      </c>
      <c r="V127" s="7" t="str">
        <f t="shared" si="16"/>
        <v>UBA</v>
      </c>
      <c r="W127" s="52">
        <f t="shared" si="19"/>
        <v>6.3736263736263704E-2</v>
      </c>
      <c r="X127" s="52">
        <f t="shared" si="20"/>
        <v>0.16206482593037208</v>
      </c>
      <c r="Y127" s="53">
        <f t="shared" si="17"/>
        <v>29185874</v>
      </c>
      <c r="Z127" s="53">
        <f t="shared" si="18"/>
        <v>1391133206.9000001</v>
      </c>
    </row>
    <row r="128" spans="2:34" x14ac:dyDescent="0.3">
      <c r="B128" s="60" t="s">
        <v>149</v>
      </c>
      <c r="C128" s="41">
        <v>17.75</v>
      </c>
      <c r="D128" s="41">
        <v>18.100000000000001</v>
      </c>
      <c r="E128" s="41">
        <v>17.75</v>
      </c>
      <c r="F128" s="42">
        <v>18.05</v>
      </c>
      <c r="G128" s="62">
        <v>0.30000000000000071</v>
      </c>
      <c r="H128" s="62">
        <v>1.6901408450704265</v>
      </c>
      <c r="I128" s="63">
        <v>5649892</v>
      </c>
      <c r="J128" s="64">
        <v>101333961.3</v>
      </c>
      <c r="K128" s="65">
        <v>-3.475935828876997E-2</v>
      </c>
      <c r="V128" s="7" t="str">
        <f t="shared" si="16"/>
        <v>UCAP</v>
      </c>
      <c r="W128" s="52">
        <f t="shared" si="19"/>
        <v>1.6901408450704265E-2</v>
      </c>
      <c r="X128" s="52">
        <f t="shared" si="20"/>
        <v>-3.475935828876997E-2</v>
      </c>
      <c r="Y128" s="53">
        <f t="shared" si="17"/>
        <v>5649892</v>
      </c>
      <c r="Z128" s="53">
        <f t="shared" si="18"/>
        <v>101333961.3</v>
      </c>
    </row>
    <row r="129" spans="2:34" x14ac:dyDescent="0.3">
      <c r="B129" s="60" t="s">
        <v>150</v>
      </c>
      <c r="C129" s="41">
        <v>70</v>
      </c>
      <c r="D129" s="41">
        <v>70</v>
      </c>
      <c r="E129" s="41">
        <v>70</v>
      </c>
      <c r="F129" s="42">
        <v>70</v>
      </c>
      <c r="G129" s="62">
        <v>0</v>
      </c>
      <c r="H129" s="62">
        <v>0</v>
      </c>
      <c r="I129" s="63">
        <v>76154</v>
      </c>
      <c r="J129" s="64">
        <v>5826264</v>
      </c>
      <c r="K129" s="65">
        <v>0.35004821600771452</v>
      </c>
      <c r="V129" s="7" t="str">
        <f t="shared" si="16"/>
        <v>UHOMREIT</v>
      </c>
      <c r="W129" s="52">
        <f t="shared" si="19"/>
        <v>0</v>
      </c>
      <c r="X129" s="52">
        <f t="shared" si="20"/>
        <v>0.35004821600771452</v>
      </c>
      <c r="Y129" s="53">
        <f t="shared" si="17"/>
        <v>76154</v>
      </c>
      <c r="Z129" s="53">
        <f t="shared" si="18"/>
        <v>5826264</v>
      </c>
    </row>
    <row r="130" spans="2:34" x14ac:dyDescent="0.3">
      <c r="B130" s="60" t="s">
        <v>151</v>
      </c>
      <c r="C130" s="41">
        <v>124</v>
      </c>
      <c r="D130" s="41">
        <v>125</v>
      </c>
      <c r="E130" s="41">
        <v>125</v>
      </c>
      <c r="F130" s="42">
        <v>125</v>
      </c>
      <c r="G130" s="62">
        <v>1</v>
      </c>
      <c r="H130" s="62">
        <v>0.80645161290322576</v>
      </c>
      <c r="I130" s="63">
        <v>368535</v>
      </c>
      <c r="J130" s="64">
        <v>45870497.049999997</v>
      </c>
      <c r="K130" s="65">
        <v>0.73611111111111116</v>
      </c>
      <c r="V130" s="7" t="str">
        <f t="shared" si="16"/>
        <v>UNILEVER</v>
      </c>
      <c r="W130" s="52">
        <f t="shared" si="19"/>
        <v>8.0645161290322578E-3</v>
      </c>
      <c r="X130" s="52">
        <f t="shared" si="20"/>
        <v>0.73611111111111116</v>
      </c>
      <c r="Y130" s="53">
        <f t="shared" si="17"/>
        <v>368535</v>
      </c>
      <c r="Z130" s="53">
        <f t="shared" si="18"/>
        <v>45870497.049999997</v>
      </c>
    </row>
    <row r="131" spans="2:34" x14ac:dyDescent="0.3">
      <c r="B131" s="60" t="s">
        <v>152</v>
      </c>
      <c r="C131" s="41">
        <v>23.75</v>
      </c>
      <c r="D131" s="41">
        <v>23.75</v>
      </c>
      <c r="E131" s="41">
        <v>23.75</v>
      </c>
      <c r="F131" s="42">
        <v>23.75</v>
      </c>
      <c r="G131" s="62">
        <v>0</v>
      </c>
      <c r="H131" s="62">
        <v>0</v>
      </c>
      <c r="I131" s="63">
        <v>1756</v>
      </c>
      <c r="J131" s="64">
        <v>37578.400000000001</v>
      </c>
      <c r="K131" s="65">
        <v>2.4420289855072461</v>
      </c>
      <c r="V131" s="7" t="str">
        <f t="shared" si="16"/>
        <v>UNIONDICON</v>
      </c>
      <c r="W131" s="52">
        <f t="shared" si="19"/>
        <v>0</v>
      </c>
      <c r="X131" s="52">
        <f t="shared" si="20"/>
        <v>2.4420289855072461</v>
      </c>
      <c r="Y131" s="53">
        <f t="shared" si="17"/>
        <v>1756</v>
      </c>
      <c r="Z131" s="53">
        <f t="shared" si="18"/>
        <v>37578.400000000001</v>
      </c>
    </row>
    <row r="132" spans="2:34" x14ac:dyDescent="0.3">
      <c r="B132" s="60" t="s">
        <v>153</v>
      </c>
      <c r="C132" s="41">
        <v>0.94</v>
      </c>
      <c r="D132" s="41">
        <v>0.95</v>
      </c>
      <c r="E132" s="41">
        <v>0.9</v>
      </c>
      <c r="F132" s="42">
        <v>0.94</v>
      </c>
      <c r="G132" s="62">
        <v>0</v>
      </c>
      <c r="H132" s="62">
        <v>0</v>
      </c>
      <c r="I132" s="63">
        <v>7800420</v>
      </c>
      <c r="J132" s="64">
        <v>7157198.4900000002</v>
      </c>
      <c r="K132" s="65">
        <v>-0.22314049586776863</v>
      </c>
      <c r="V132" s="7" t="str">
        <f t="shared" si="16"/>
        <v>UNIVINSURE</v>
      </c>
      <c r="W132" s="52">
        <f t="shared" si="19"/>
        <v>0</v>
      </c>
      <c r="X132" s="52">
        <f t="shared" si="20"/>
        <v>-0.22314049586776863</v>
      </c>
      <c r="Y132" s="53">
        <f t="shared" si="17"/>
        <v>7800420</v>
      </c>
      <c r="Z132" s="53">
        <f t="shared" si="18"/>
        <v>7157198.4900000002</v>
      </c>
    </row>
    <row r="133" spans="2:34" x14ac:dyDescent="0.3">
      <c r="B133" s="60" t="s">
        <v>154</v>
      </c>
      <c r="C133" s="41">
        <v>3.85</v>
      </c>
      <c r="D133" s="41">
        <v>3.9</v>
      </c>
      <c r="E133" s="41">
        <v>3.85</v>
      </c>
      <c r="F133" s="42">
        <v>3.85</v>
      </c>
      <c r="G133" s="62">
        <v>0</v>
      </c>
      <c r="H133" s="62">
        <v>0</v>
      </c>
      <c r="I133" s="63">
        <v>2828642</v>
      </c>
      <c r="J133" s="64">
        <v>11004756.050000001</v>
      </c>
      <c r="K133" s="65">
        <v>-0.2142857142857143</v>
      </c>
      <c r="V133" s="7" t="str">
        <f t="shared" si="16"/>
        <v>UPDC</v>
      </c>
      <c r="W133" s="52">
        <f t="shared" si="19"/>
        <v>0</v>
      </c>
      <c r="X133" s="52">
        <f t="shared" si="20"/>
        <v>-0.2142857142857143</v>
      </c>
      <c r="Y133" s="53">
        <f t="shared" si="17"/>
        <v>2828642</v>
      </c>
      <c r="Z133" s="53">
        <f t="shared" si="18"/>
        <v>11004756.050000001</v>
      </c>
    </row>
    <row r="134" spans="2:34" x14ac:dyDescent="0.3">
      <c r="B134" s="60" t="s">
        <v>155</v>
      </c>
      <c r="C134" s="41">
        <v>10.65</v>
      </c>
      <c r="D134" s="41">
        <v>10.65</v>
      </c>
      <c r="E134" s="41">
        <v>10.65</v>
      </c>
      <c r="F134" s="42">
        <v>10.65</v>
      </c>
      <c r="G134" s="62">
        <v>0</v>
      </c>
      <c r="H134" s="62">
        <v>0</v>
      </c>
      <c r="I134" s="63">
        <v>2278155</v>
      </c>
      <c r="J134" s="64">
        <v>24217324.199999999</v>
      </c>
      <c r="K134" s="65">
        <v>0.54347826086956519</v>
      </c>
      <c r="V134" s="7" t="str">
        <f t="shared" si="16"/>
        <v>UPDCREIT</v>
      </c>
      <c r="W134" s="52">
        <f t="shared" si="19"/>
        <v>0</v>
      </c>
      <c r="X134" s="52">
        <f t="shared" si="20"/>
        <v>0.54347826086956519</v>
      </c>
      <c r="Y134" s="53">
        <f t="shared" si="17"/>
        <v>2278155</v>
      </c>
      <c r="Z134" s="53">
        <f t="shared" si="18"/>
        <v>24217324.199999999</v>
      </c>
    </row>
    <row r="135" spans="2:34" x14ac:dyDescent="0.3">
      <c r="B135" s="60" t="s">
        <v>156</v>
      </c>
      <c r="C135" s="41">
        <v>5.25</v>
      </c>
      <c r="D135" s="41">
        <v>5</v>
      </c>
      <c r="E135" s="41">
        <v>4.8</v>
      </c>
      <c r="F135" s="42">
        <v>5</v>
      </c>
      <c r="G135" s="62">
        <v>-0.25</v>
      </c>
      <c r="H135" s="62">
        <v>-4.7619047619047619</v>
      </c>
      <c r="I135" s="63">
        <v>1492591</v>
      </c>
      <c r="J135" s="64">
        <v>7258117.1500000004</v>
      </c>
      <c r="K135" s="65">
        <v>-0.16666666666666663</v>
      </c>
      <c r="V135" s="7" t="str">
        <f t="shared" si="16"/>
        <v>UPL</v>
      </c>
      <c r="W135" s="52">
        <f t="shared" si="19"/>
        <v>-4.7619047619047616E-2</v>
      </c>
      <c r="X135" s="52">
        <f t="shared" si="20"/>
        <v>-0.16666666666666663</v>
      </c>
      <c r="Y135" s="53">
        <f t="shared" si="17"/>
        <v>1492591</v>
      </c>
      <c r="Z135" s="53">
        <f t="shared" si="18"/>
        <v>7258117.1500000004</v>
      </c>
    </row>
    <row r="136" spans="2:34" x14ac:dyDescent="0.3">
      <c r="B136" s="60" t="s">
        <v>157</v>
      </c>
      <c r="C136" s="41">
        <v>1.57</v>
      </c>
      <c r="D136" s="41">
        <v>1.6</v>
      </c>
      <c r="E136" s="41">
        <v>1.5</v>
      </c>
      <c r="F136" s="42">
        <v>1.57</v>
      </c>
      <c r="G136" s="62">
        <v>0</v>
      </c>
      <c r="H136" s="62">
        <v>0</v>
      </c>
      <c r="I136" s="63">
        <v>6049056</v>
      </c>
      <c r="J136" s="64">
        <v>9531609.5500000007</v>
      </c>
      <c r="K136" s="65">
        <v>-8.1871345029239762E-2</v>
      </c>
      <c r="V136" s="7" t="str">
        <f t="shared" si="16"/>
        <v>VERITASKAP</v>
      </c>
      <c r="W136" s="52">
        <f t="shared" si="19"/>
        <v>0</v>
      </c>
      <c r="X136" s="52">
        <f t="shared" si="20"/>
        <v>-8.1871345029239762E-2</v>
      </c>
      <c r="Y136" s="53">
        <f t="shared" si="17"/>
        <v>6049056</v>
      </c>
      <c r="Z136" s="53">
        <f t="shared" si="18"/>
        <v>9531609.5500000007</v>
      </c>
    </row>
    <row r="137" spans="2:34" x14ac:dyDescent="0.3">
      <c r="B137" s="60" t="s">
        <v>158</v>
      </c>
      <c r="C137" s="41">
        <v>10.7</v>
      </c>
      <c r="D137" s="41">
        <v>10.65</v>
      </c>
      <c r="E137" s="41">
        <v>10.15</v>
      </c>
      <c r="F137" s="42">
        <v>10.65</v>
      </c>
      <c r="G137" s="62">
        <v>-4.9999999999998934E-2</v>
      </c>
      <c r="H137" s="62">
        <v>-0.46728971962615828</v>
      </c>
      <c r="I137" s="63">
        <v>5254687</v>
      </c>
      <c r="J137" s="64">
        <v>54368706.899999999</v>
      </c>
      <c r="K137" s="65">
        <v>-3.1818181818181746E-2</v>
      </c>
      <c r="L137" s="7"/>
      <c r="M137" s="7"/>
      <c r="N137" s="52"/>
      <c r="O137" s="53"/>
      <c r="P137" s="53"/>
      <c r="Q137" s="8"/>
      <c r="R137" s="8"/>
      <c r="S137" s="8"/>
      <c r="T137" s="8"/>
      <c r="U137" s="8"/>
      <c r="V137" s="7" t="str">
        <f t="shared" ref="V137:V142" si="21">IF(ISTEXT(B137),B137,"")</f>
        <v>VFDGROUP</v>
      </c>
      <c r="W137" s="52">
        <f t="shared" si="19"/>
        <v>-4.672897196261583E-3</v>
      </c>
      <c r="X137" s="52">
        <f t="shared" si="20"/>
        <v>-3.1818181818181746E-2</v>
      </c>
      <c r="Y137" s="53">
        <f t="shared" ref="Y137:Y142" si="22">IF(ISTEXT(B137),I137,"")</f>
        <v>5254687</v>
      </c>
      <c r="Z137" s="53">
        <f t="shared" ref="Z137:Z142" si="23">IF(ISTEXT(B137),J137,"")</f>
        <v>54368706.899999999</v>
      </c>
      <c r="AA137"/>
      <c r="AB137"/>
      <c r="AC137"/>
      <c r="AD137"/>
      <c r="AE137"/>
      <c r="AF137"/>
      <c r="AG137"/>
      <c r="AH137"/>
    </row>
    <row r="138" spans="2:34" x14ac:dyDescent="0.3">
      <c r="B138" s="60" t="s">
        <v>159</v>
      </c>
      <c r="C138" s="41">
        <v>194.8</v>
      </c>
      <c r="D138" s="41">
        <v>194.8</v>
      </c>
      <c r="E138" s="41">
        <v>194.8</v>
      </c>
      <c r="F138" s="42">
        <v>194.8</v>
      </c>
      <c r="G138" s="62">
        <v>0</v>
      </c>
      <c r="H138" s="62">
        <v>0</v>
      </c>
      <c r="I138" s="63">
        <v>266302</v>
      </c>
      <c r="J138" s="64">
        <v>49605953.899999999</v>
      </c>
      <c r="K138" s="65">
        <v>1.1173913043478261</v>
      </c>
      <c r="V138" s="7" t="str">
        <f t="shared" si="21"/>
        <v>VITAFOAM</v>
      </c>
      <c r="W138" s="52">
        <f t="shared" ref="W138:W142" si="24">IF(ISTEXT(B138),H138,"")/100</f>
        <v>0</v>
      </c>
      <c r="X138" s="52">
        <f t="shared" ref="X138:X142" si="25">IF(ISTEXT(B138),K138,"")</f>
        <v>1.1173913043478261</v>
      </c>
      <c r="Y138" s="53">
        <f t="shared" si="22"/>
        <v>266302</v>
      </c>
      <c r="Z138" s="53">
        <f t="shared" si="23"/>
        <v>49605953.899999999</v>
      </c>
    </row>
    <row r="139" spans="2:34" x14ac:dyDescent="0.3">
      <c r="B139" s="60" t="s">
        <v>160</v>
      </c>
      <c r="C139" s="41">
        <v>2.6</v>
      </c>
      <c r="D139" s="41">
        <v>2.6</v>
      </c>
      <c r="E139" s="41">
        <v>2.35</v>
      </c>
      <c r="F139" s="42">
        <v>2.4</v>
      </c>
      <c r="G139" s="62">
        <v>-0.20000000000000018</v>
      </c>
      <c r="H139" s="62">
        <v>-7.6923076923076987</v>
      </c>
      <c r="I139" s="63">
        <v>14309037</v>
      </c>
      <c r="J139" s="64">
        <v>34555119.869999997</v>
      </c>
      <c r="K139" s="65">
        <v>-0.26153846153846161</v>
      </c>
      <c r="L139" s="7"/>
      <c r="M139" s="7"/>
      <c r="N139" s="52"/>
      <c r="O139" s="53"/>
      <c r="P139" s="53"/>
      <c r="Q139" s="8"/>
      <c r="R139" s="8"/>
      <c r="S139" s="8"/>
      <c r="T139" s="8"/>
      <c r="U139" s="8"/>
      <c r="V139" s="7" t="str">
        <f t="shared" si="21"/>
        <v>WAPIC</v>
      </c>
      <c r="W139" s="52">
        <f t="shared" si="24"/>
        <v>-7.6923076923076983E-2</v>
      </c>
      <c r="X139" s="52">
        <f t="shared" si="25"/>
        <v>-0.26153846153846161</v>
      </c>
      <c r="Y139" s="53">
        <f t="shared" si="22"/>
        <v>14309037</v>
      </c>
      <c r="Z139" s="53">
        <f t="shared" si="23"/>
        <v>34555119.869999997</v>
      </c>
      <c r="AA139"/>
      <c r="AB139"/>
      <c r="AC139"/>
      <c r="AD139"/>
      <c r="AE139"/>
      <c r="AF139"/>
      <c r="AG139"/>
      <c r="AH139"/>
    </row>
    <row r="140" spans="2:34" x14ac:dyDescent="0.3">
      <c r="B140" s="60" t="s">
        <v>161</v>
      </c>
      <c r="C140" s="41">
        <v>30.45</v>
      </c>
      <c r="D140" s="41">
        <v>30.9</v>
      </c>
      <c r="E140" s="41">
        <v>30.9</v>
      </c>
      <c r="F140" s="42">
        <v>30.9</v>
      </c>
      <c r="G140" s="62">
        <v>0.44999999999999929</v>
      </c>
      <c r="H140" s="62">
        <v>1.4778325123152687</v>
      </c>
      <c r="I140" s="63">
        <v>2028568</v>
      </c>
      <c r="J140" s="64">
        <v>62649758.399999999</v>
      </c>
      <c r="K140" s="65">
        <v>0.51470588235294112</v>
      </c>
      <c r="L140" s="7"/>
      <c r="M140" s="7"/>
      <c r="N140" s="52"/>
      <c r="O140" s="53"/>
      <c r="P140" s="53"/>
      <c r="Q140" s="8"/>
      <c r="R140" s="8"/>
      <c r="S140" s="8"/>
      <c r="T140" s="8"/>
      <c r="U140" s="8"/>
      <c r="V140" s="7" t="str">
        <f t="shared" si="21"/>
        <v>WEMABANK</v>
      </c>
      <c r="W140" s="52">
        <f t="shared" si="24"/>
        <v>1.4778325123152686E-2</v>
      </c>
      <c r="X140" s="52">
        <f t="shared" si="25"/>
        <v>0.51470588235294112</v>
      </c>
      <c r="Y140" s="53">
        <f t="shared" si="22"/>
        <v>2028568</v>
      </c>
      <c r="Z140" s="53">
        <f t="shared" si="23"/>
        <v>62649758.399999999</v>
      </c>
      <c r="AA140"/>
      <c r="AB140"/>
      <c r="AC140"/>
      <c r="AD140"/>
      <c r="AE140"/>
      <c r="AF140"/>
      <c r="AG140"/>
      <c r="AH140"/>
    </row>
    <row r="141" spans="2:34" x14ac:dyDescent="0.3">
      <c r="B141" s="60" t="s">
        <v>162</v>
      </c>
      <c r="C141" s="41">
        <v>114</v>
      </c>
      <c r="D141" s="41">
        <v>116.85</v>
      </c>
      <c r="E141" s="41">
        <v>114.95</v>
      </c>
      <c r="F141" s="42">
        <v>116.7</v>
      </c>
      <c r="G141" s="62">
        <v>2.7000000000000028</v>
      </c>
      <c r="H141" s="62">
        <v>2.3684210526315814</v>
      </c>
      <c r="I141" s="63">
        <v>24708728</v>
      </c>
      <c r="J141" s="64">
        <v>2868590362.199995</v>
      </c>
      <c r="K141" s="65">
        <v>0.88834951456310685</v>
      </c>
      <c r="V141" s="7" t="str">
        <f t="shared" si="21"/>
        <v>ZENITHBANK</v>
      </c>
      <c r="W141" s="52">
        <f t="shared" si="24"/>
        <v>2.3684210526315815E-2</v>
      </c>
      <c r="X141" s="52">
        <f t="shared" si="25"/>
        <v>0.88834951456310685</v>
      </c>
      <c r="Y141" s="53">
        <f t="shared" si="22"/>
        <v>24708728</v>
      </c>
      <c r="Z141" s="53">
        <f t="shared" si="23"/>
        <v>2868590362.199995</v>
      </c>
    </row>
    <row r="142" spans="2:34" x14ac:dyDescent="0.3">
      <c r="B142" s="60" t="s">
        <v>163</v>
      </c>
      <c r="C142" s="41">
        <v>24.99</v>
      </c>
      <c r="D142" s="41">
        <v>25.35</v>
      </c>
      <c r="E142" s="41">
        <v>24</v>
      </c>
      <c r="F142" s="42">
        <v>25.35</v>
      </c>
      <c r="G142" s="62">
        <v>0.36000000000000298</v>
      </c>
      <c r="H142" s="62">
        <v>1.4405762304922087</v>
      </c>
      <c r="I142" s="63">
        <v>4416662</v>
      </c>
      <c r="J142" s="64">
        <v>108050041.73</v>
      </c>
      <c r="K142" s="65">
        <v>13.005524861878454</v>
      </c>
      <c r="V142" s="7" t="str">
        <f t="shared" si="21"/>
        <v>ZICHIS</v>
      </c>
      <c r="W142" s="52">
        <f t="shared" si="24"/>
        <v>1.4405762304922087E-2</v>
      </c>
      <c r="X142" s="52">
        <f t="shared" si="25"/>
        <v>13.005524861878454</v>
      </c>
      <c r="Y142" s="53">
        <f t="shared" si="22"/>
        <v>4416662</v>
      </c>
      <c r="Z142" s="53">
        <f t="shared" si="23"/>
        <v>108050041.73</v>
      </c>
    </row>
    <row r="143" spans="2:34" x14ac:dyDescent="0.3">
      <c r="B143" s="60"/>
      <c r="C143" s="41"/>
      <c r="D143" s="41"/>
      <c r="E143" s="41"/>
      <c r="F143" s="42"/>
      <c r="G143" s="62"/>
      <c r="H143" s="62"/>
      <c r="I143" s="63"/>
      <c r="J143" s="64"/>
      <c r="K143" s="65"/>
      <c r="V143" s="7"/>
      <c r="W143" s="52"/>
      <c r="X143" s="52"/>
      <c r="Y143" s="53"/>
      <c r="Z143" s="53"/>
    </row>
    <row r="144" spans="2:34" x14ac:dyDescent="0.3">
      <c r="V144" s="7"/>
      <c r="W144" s="7"/>
      <c r="X144" s="52"/>
      <c r="Y144" s="53"/>
      <c r="Z144" s="53"/>
    </row>
    <row r="145" spans="22:26" x14ac:dyDescent="0.3">
      <c r="V145" s="7"/>
      <c r="W145" s="7"/>
      <c r="X145" s="52"/>
      <c r="Y145" s="53"/>
      <c r="Z145" s="53"/>
    </row>
    <row r="146" spans="22:26" x14ac:dyDescent="0.3">
      <c r="V146" s="7"/>
      <c r="W146" s="7"/>
      <c r="X146" s="52"/>
      <c r="Y146" s="53"/>
      <c r="Z146" s="53"/>
    </row>
    <row r="147" spans="22:26" x14ac:dyDescent="0.3">
      <c r="V147" s="7"/>
      <c r="W147" s="7"/>
      <c r="X147" s="52"/>
      <c r="Y147" s="53"/>
      <c r="Z147" s="53"/>
    </row>
    <row r="148" spans="22:26" x14ac:dyDescent="0.3">
      <c r="V148" s="7"/>
      <c r="W148" s="7"/>
      <c r="X148" s="52"/>
      <c r="Y148" s="53"/>
      <c r="Z148" s="53"/>
    </row>
    <row r="149" spans="22:26" x14ac:dyDescent="0.3">
      <c r="V149" s="7"/>
      <c r="W149" s="7"/>
      <c r="X149" s="52"/>
      <c r="Y149" s="53"/>
      <c r="Z149" s="53"/>
    </row>
    <row r="150" spans="22:26" x14ac:dyDescent="0.3">
      <c r="V150" s="7"/>
      <c r="W150" s="7"/>
      <c r="X150" s="52"/>
      <c r="Y150" s="53"/>
      <c r="Z150" s="53"/>
    </row>
    <row r="151" spans="22:26" x14ac:dyDescent="0.3">
      <c r="V151" s="7"/>
      <c r="W151" s="7"/>
      <c r="X151" s="52"/>
      <c r="Y151" s="53"/>
      <c r="Z151" s="53"/>
    </row>
    <row r="152" spans="22:26" x14ac:dyDescent="0.3">
      <c r="V152" s="7"/>
      <c r="W152" s="7"/>
      <c r="X152" s="52"/>
      <c r="Y152" s="53"/>
      <c r="Z152" s="53"/>
    </row>
    <row r="153" spans="22:26" x14ac:dyDescent="0.3">
      <c r="V153" s="7"/>
      <c r="W153" s="7"/>
      <c r="X153" s="52"/>
      <c r="Y153" s="53"/>
      <c r="Z153" s="53"/>
    </row>
    <row r="154" spans="22:26" x14ac:dyDescent="0.3">
      <c r="V154" s="7"/>
      <c r="W154" s="7"/>
      <c r="X154" s="52"/>
      <c r="Y154" s="53"/>
      <c r="Z154" s="53"/>
    </row>
    <row r="155" spans="22:26" x14ac:dyDescent="0.3">
      <c r="V155" s="7"/>
      <c r="W155" s="7"/>
      <c r="X155" s="52"/>
      <c r="Y155" s="53"/>
      <c r="Z155" s="53"/>
    </row>
    <row r="156" spans="22:26" x14ac:dyDescent="0.3">
      <c r="V156" s="7"/>
      <c r="W156" s="7"/>
      <c r="X156" s="52"/>
      <c r="Y156" s="53"/>
      <c r="Z156" s="53"/>
    </row>
    <row r="157" spans="22:26" x14ac:dyDescent="0.3">
      <c r="V157" s="7"/>
      <c r="W157" s="7"/>
      <c r="X157" s="52"/>
      <c r="Y157" s="53"/>
      <c r="Z157" s="53"/>
    </row>
    <row r="158" spans="22:26" x14ac:dyDescent="0.3">
      <c r="V158" s="7"/>
      <c r="W158" s="7"/>
      <c r="X158" s="52"/>
      <c r="Y158" s="53"/>
      <c r="Z158" s="53"/>
    </row>
    <row r="159" spans="22:26" x14ac:dyDescent="0.3">
      <c r="V159" s="7"/>
      <c r="W159" s="7"/>
      <c r="X159" s="52"/>
      <c r="Y159" s="53"/>
      <c r="Z159" s="53"/>
    </row>
    <row r="160" spans="22:26" x14ac:dyDescent="0.3">
      <c r="V160" s="7"/>
      <c r="W160" s="7"/>
      <c r="X160" s="52"/>
      <c r="Y160" s="53"/>
      <c r="Z160" s="53"/>
    </row>
    <row r="161" spans="22:26" x14ac:dyDescent="0.3">
      <c r="V161" s="7"/>
      <c r="W161" s="7"/>
      <c r="X161" s="52"/>
      <c r="Y161" s="53"/>
      <c r="Z161" s="53"/>
    </row>
    <row r="162" spans="22:26" x14ac:dyDescent="0.3">
      <c r="V162" s="7"/>
      <c r="W162" s="7"/>
      <c r="X162" s="52"/>
      <c r="Y162" s="53"/>
      <c r="Z162" s="53"/>
    </row>
    <row r="163" spans="22:26" x14ac:dyDescent="0.3">
      <c r="V163" s="7"/>
      <c r="W163" s="7"/>
      <c r="X163" s="52"/>
      <c r="Y163" s="53"/>
      <c r="Z163" s="53"/>
    </row>
    <row r="164" spans="22:26" x14ac:dyDescent="0.3">
      <c r="V164" s="7"/>
      <c r="W164" s="7"/>
      <c r="X164" s="52"/>
      <c r="Y164" s="53"/>
      <c r="Z164" s="53"/>
    </row>
    <row r="165" spans="22:26" x14ac:dyDescent="0.3">
      <c r="V165" s="7"/>
      <c r="W165" s="7"/>
      <c r="X165" s="52"/>
      <c r="Y165" s="53"/>
      <c r="Z165" s="53"/>
    </row>
    <row r="166" spans="22:26" x14ac:dyDescent="0.3">
      <c r="V166" s="7"/>
      <c r="W166" s="7"/>
      <c r="X166" s="52"/>
      <c r="Y166" s="53"/>
      <c r="Z166" s="53"/>
    </row>
    <row r="167" spans="22:26" x14ac:dyDescent="0.3">
      <c r="V167" s="7"/>
      <c r="W167" s="7"/>
      <c r="X167" s="52"/>
      <c r="Y167" s="53"/>
      <c r="Z167" s="53"/>
    </row>
    <row r="168" spans="22:26" x14ac:dyDescent="0.3">
      <c r="V168" s="7"/>
      <c r="W168" s="7"/>
      <c r="X168" s="52"/>
      <c r="Y168" s="53"/>
      <c r="Z168" s="53"/>
    </row>
    <row r="169" spans="22:26" x14ac:dyDescent="0.3">
      <c r="V169" s="7"/>
      <c r="W169" s="7"/>
      <c r="X169" s="52"/>
      <c r="Y169" s="53"/>
      <c r="Z169" s="53"/>
    </row>
    <row r="170" spans="22:26" x14ac:dyDescent="0.3">
      <c r="V170" s="7"/>
      <c r="W170" s="7"/>
      <c r="X170" s="52"/>
      <c r="Y170" s="53"/>
      <c r="Z170" s="53"/>
    </row>
    <row r="171" spans="22:26" x14ac:dyDescent="0.3">
      <c r="V171" s="7"/>
      <c r="W171" s="7"/>
      <c r="X171" s="52"/>
      <c r="Y171" s="53"/>
      <c r="Z171" s="53"/>
    </row>
    <row r="172" spans="22:26" x14ac:dyDescent="0.3">
      <c r="V172" s="7"/>
      <c r="W172" s="7"/>
      <c r="X172" s="52"/>
      <c r="Y172" s="53"/>
      <c r="Z172" s="53"/>
    </row>
    <row r="173" spans="22:26" x14ac:dyDescent="0.3">
      <c r="V173" s="7"/>
      <c r="W173" s="7"/>
      <c r="X173" s="52"/>
      <c r="Y173" s="53"/>
      <c r="Z173" s="53"/>
    </row>
    <row r="174" spans="22:26" x14ac:dyDescent="0.3">
      <c r="V174" s="7"/>
      <c r="W174" s="7"/>
      <c r="X174" s="52"/>
      <c r="Y174" s="53"/>
      <c r="Z174" s="53"/>
    </row>
    <row r="175" spans="22:26" x14ac:dyDescent="0.3">
      <c r="V175" s="7"/>
      <c r="W175" s="7"/>
      <c r="X175" s="52"/>
      <c r="Y175" s="53"/>
      <c r="Z175" s="53"/>
    </row>
    <row r="176" spans="22:26" x14ac:dyDescent="0.3">
      <c r="V176" s="7"/>
      <c r="W176" s="7"/>
      <c r="X176" s="52"/>
      <c r="Y176" s="53"/>
      <c r="Z176" s="53"/>
    </row>
    <row r="177" spans="22:26" x14ac:dyDescent="0.3">
      <c r="V177" s="7"/>
      <c r="W177" s="7"/>
      <c r="X177" s="52"/>
      <c r="Y177" s="53"/>
      <c r="Z177" s="53"/>
    </row>
    <row r="178" spans="22:26" x14ac:dyDescent="0.3">
      <c r="V178" s="7"/>
      <c r="W178" s="7"/>
      <c r="X178" s="52"/>
      <c r="Y178" s="53"/>
      <c r="Z178" s="53"/>
    </row>
    <row r="179" spans="22:26" x14ac:dyDescent="0.3">
      <c r="V179" s="7"/>
      <c r="W179" s="7"/>
      <c r="X179" s="52"/>
      <c r="Y179" s="53"/>
      <c r="Z179" s="53"/>
    </row>
    <row r="180" spans="22:26" x14ac:dyDescent="0.3">
      <c r="V180" s="7"/>
      <c r="W180" s="7"/>
      <c r="X180" s="52"/>
      <c r="Y180" s="53"/>
      <c r="Z180" s="53"/>
    </row>
    <row r="181" spans="22:26" x14ac:dyDescent="0.3">
      <c r="V181" s="7"/>
      <c r="W181" s="7"/>
      <c r="X181" s="52"/>
      <c r="Y181" s="53"/>
      <c r="Z181" s="53"/>
    </row>
    <row r="182" spans="22:26" x14ac:dyDescent="0.3">
      <c r="V182" s="7"/>
      <c r="W182" s="7"/>
      <c r="X182" s="52"/>
      <c r="Y182" s="53"/>
      <c r="Z182" s="53"/>
    </row>
    <row r="183" spans="22:26" x14ac:dyDescent="0.3">
      <c r="V183" s="7"/>
      <c r="W183" s="7"/>
      <c r="X183" s="52"/>
      <c r="Y183" s="53"/>
      <c r="Z183" s="53"/>
    </row>
    <row r="184" spans="22:26" x14ac:dyDescent="0.3">
      <c r="V184" s="7"/>
      <c r="W184" s="7"/>
      <c r="X184" s="52"/>
      <c r="Y184" s="53"/>
      <c r="Z184" s="53"/>
    </row>
    <row r="185" spans="22:26" x14ac:dyDescent="0.3">
      <c r="V185" s="7"/>
      <c r="W185" s="7"/>
      <c r="X185" s="52"/>
      <c r="Y185" s="53"/>
      <c r="Z185" s="53"/>
    </row>
    <row r="186" spans="22:26" x14ac:dyDescent="0.3">
      <c r="V186" s="7"/>
      <c r="W186" s="7"/>
      <c r="X186" s="52"/>
      <c r="Y186" s="53"/>
      <c r="Z186" s="53"/>
    </row>
    <row r="187" spans="22:26" x14ac:dyDescent="0.3">
      <c r="V187" s="7"/>
      <c r="W187" s="7"/>
      <c r="X187" s="52"/>
      <c r="Y187" s="53"/>
      <c r="Z187" s="53"/>
    </row>
    <row r="188" spans="22:26" x14ac:dyDescent="0.3">
      <c r="V188" s="7"/>
      <c r="W188" s="7"/>
      <c r="X188" s="52"/>
      <c r="Y188" s="53"/>
      <c r="Z188" s="53"/>
    </row>
    <row r="189" spans="22:26" x14ac:dyDescent="0.3">
      <c r="V189" s="7"/>
      <c r="W189" s="7"/>
      <c r="X189" s="52"/>
      <c r="Y189" s="53"/>
      <c r="Z189" s="53"/>
    </row>
    <row r="190" spans="22:26" x14ac:dyDescent="0.3">
      <c r="V190" s="7"/>
      <c r="W190" s="7"/>
      <c r="X190" s="52"/>
      <c r="Y190" s="53"/>
      <c r="Z190" s="53"/>
    </row>
    <row r="191" spans="22:26" x14ac:dyDescent="0.3">
      <c r="V191" s="7"/>
      <c r="W191" s="7"/>
      <c r="X191" s="52"/>
      <c r="Y191" s="53"/>
      <c r="Z191" s="53"/>
    </row>
    <row r="192" spans="22:26" x14ac:dyDescent="0.3">
      <c r="V192" s="7"/>
      <c r="W192" s="7"/>
      <c r="X192" s="52"/>
      <c r="Y192" s="53"/>
      <c r="Z192" s="53"/>
    </row>
    <row r="193" spans="22:26" x14ac:dyDescent="0.3">
      <c r="V193" s="7"/>
      <c r="W193" s="7"/>
      <c r="X193" s="52"/>
      <c r="Y193" s="53"/>
      <c r="Z193" s="53"/>
    </row>
    <row r="194" spans="22:26" x14ac:dyDescent="0.3">
      <c r="V194" s="7"/>
      <c r="W194" s="7"/>
      <c r="X194" s="52"/>
      <c r="Y194" s="53"/>
      <c r="Z194" s="53"/>
    </row>
    <row r="195" spans="22:26" x14ac:dyDescent="0.3">
      <c r="V195" s="7"/>
      <c r="W195" s="7"/>
      <c r="X195" s="52"/>
      <c r="Y195" s="53"/>
      <c r="Z195" s="53"/>
    </row>
    <row r="196" spans="22:26" x14ac:dyDescent="0.3">
      <c r="V196" s="7"/>
      <c r="W196" s="7"/>
      <c r="X196" s="52"/>
      <c r="Y196" s="53"/>
      <c r="Z196" s="53"/>
    </row>
    <row r="197" spans="22:26" x14ac:dyDescent="0.3">
      <c r="V197" s="7"/>
      <c r="W197" s="7"/>
      <c r="X197" s="52"/>
      <c r="Y197" s="53"/>
      <c r="Z197" s="53"/>
    </row>
    <row r="198" spans="22:26" x14ac:dyDescent="0.3">
      <c r="V198" s="7"/>
      <c r="W198" s="7"/>
      <c r="X198" s="52"/>
      <c r="Y198" s="53"/>
      <c r="Z198" s="53"/>
    </row>
    <row r="199" spans="22:26" x14ac:dyDescent="0.3">
      <c r="V199" s="7"/>
      <c r="W199" s="7"/>
      <c r="X199" s="52"/>
      <c r="Y199" s="53"/>
      <c r="Z199" s="53"/>
    </row>
    <row r="200" spans="22:26" x14ac:dyDescent="0.3">
      <c r="V200" s="7"/>
      <c r="W200" s="7"/>
      <c r="X200" s="52"/>
      <c r="Y200" s="53"/>
      <c r="Z200" s="53"/>
    </row>
    <row r="201" spans="22:26" x14ac:dyDescent="0.3">
      <c r="V201" s="7"/>
      <c r="W201" s="7"/>
      <c r="X201" s="52"/>
      <c r="Y201" s="53"/>
      <c r="Z201" s="53"/>
    </row>
    <row r="202" spans="22:26" x14ac:dyDescent="0.3">
      <c r="V202" s="7"/>
      <c r="W202" s="7"/>
      <c r="X202" s="52"/>
      <c r="Y202" s="53"/>
      <c r="Z202" s="53"/>
    </row>
  </sheetData>
  <mergeCells count="6">
    <mergeCell ref="B2:J2"/>
    <mergeCell ref="K2:K5"/>
    <mergeCell ref="B4:J4"/>
    <mergeCell ref="B5:J5"/>
    <mergeCell ref="C7:H7"/>
    <mergeCell ref="I7:J7"/>
  </mergeCells>
  <conditionalFormatting sqref="G9:H143 K9:K143">
    <cfRule type="cellIs" dxfId="13" priority="2" operator="lessThan">
      <formula>0</formula>
    </cfRule>
    <cfRule type="cellIs" dxfId="12" priority="3" operator="greaterThan">
      <formula>0</formula>
    </cfRule>
    <cfRule type="cellIs" dxfId="11" priority="4" operator="greaterThan">
      <formula>0</formula>
    </cfRule>
  </conditionalFormatting>
  <conditionalFormatting sqref="I9:J143">
    <cfRule type="cellIs" dxfId="10" priority="1" operator="lessThan">
      <formula>0</formula>
    </cfRule>
  </conditionalFormatting>
  <conditionalFormatting sqref="L9:L113">
    <cfRule type="cellIs" dxfId="9" priority="8" operator="lessThan">
      <formula>0</formula>
    </cfRule>
    <cfRule type="cellIs" dxfId="8" priority="9" operator="greaterThan">
      <formula>0</formula>
    </cfRule>
    <cfRule type="cellIs" dxfId="7" priority="10" operator="greaterThan">
      <formula>0</formula>
    </cfRule>
  </conditionalFormatting>
  <conditionalFormatting sqref="P9:P18">
    <cfRule type="expression" dxfId="6" priority="11">
      <formula>$T$9&gt;0</formula>
    </cfRule>
    <cfRule type="expression" dxfId="5" priority="12">
      <formula>$T$9&lt;0</formula>
    </cfRule>
    <cfRule type="containsText" dxfId="4" priority="13" operator="containsText" text="&quot;-&quot;">
      <formula>NOT(ISERROR(SEARCH("""-""",P9)))</formula>
    </cfRule>
    <cfRule type="expression" dxfId="3" priority="14">
      <formula>$P$9&lt;0</formula>
    </cfRule>
  </conditionalFormatting>
  <conditionalFormatting sqref="T9:T18">
    <cfRule type="cellIs" dxfId="2" priority="5" operator="greaterThan">
      <formula>0</formula>
    </cfRule>
    <cfRule type="cellIs" dxfId="1" priority="6" operator="greaterThan">
      <formula>0</formula>
    </cfRule>
    <cfRule type="cellIs" dxfId="0" priority="7" operator="lessThan">
      <formula>0</formula>
    </cfRule>
  </conditionalFormatting>
  <pageMargins left="0.7" right="0.7" top="0.75" bottom="0.75" header="0.3" footer="0.3"/>
  <pageSetup orientation="portrait" r:id="rId1"/>
  <ignoredErrors>
    <ignoredError sqref="P9:P1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13</xdr:col>
                    <xdr:colOff>60960</xdr:colOff>
                    <xdr:row>0</xdr:row>
                    <xdr:rowOff>60960</xdr:rowOff>
                  </from>
                  <to>
                    <xdr:col>15</xdr:col>
                    <xdr:colOff>289560</xdr:colOff>
                    <xdr:row>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1</xdr:row>
                    <xdr:rowOff>144780</xdr:rowOff>
                  </from>
                  <to>
                    <xdr:col>15</xdr:col>
                    <xdr:colOff>312420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2</xdr:row>
                    <xdr:rowOff>22860</xdr:rowOff>
                  </from>
                  <to>
                    <xdr:col>15</xdr:col>
                    <xdr:colOff>304800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3</xdr:row>
                    <xdr:rowOff>60960</xdr:rowOff>
                  </from>
                  <to>
                    <xdr:col>15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4</xdr:row>
                    <xdr:rowOff>38100</xdr:rowOff>
                  </from>
                  <to>
                    <xdr:col>15</xdr:col>
                    <xdr:colOff>304800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5</xdr:row>
                    <xdr:rowOff>60960</xdr:rowOff>
                  </from>
                  <to>
                    <xdr:col>15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Eseoghene Toweh</dc:creator>
  <cp:lastModifiedBy>Eseoghene Toweh</cp:lastModifiedBy>
  <dcterms:created xsi:type="dcterms:W3CDTF">2026-07-20T15:16:40Z</dcterms:created>
  <dcterms:modified xsi:type="dcterms:W3CDTF">2026-07-20T15:18:14Z</dcterms:modified>
</cp:coreProperties>
</file>