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9ADB82D2-28B1-4C4B-AA2E-6EF0EE7EF114}" xr6:coauthVersionLast="47" xr6:coauthVersionMax="47" xr10:uidLastSave="{00000000-0000-0000-0000-000000000000}"/>
  <bookViews>
    <workbookView xWindow="-108" yWindow="-108" windowWidth="23256" windowHeight="12456" xr2:uid="{0762AD81-F873-4CF6-9F8B-8D442CCB03D8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0" i="1" l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W137" i="1"/>
  <c r="V137" i="1"/>
  <c r="X137" i="1"/>
  <c r="Z136" i="1"/>
  <c r="Y136" i="1"/>
  <c r="W136" i="1"/>
  <c r="V136" i="1"/>
  <c r="X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W132" i="1"/>
  <c r="V132" i="1"/>
  <c r="X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W129" i="1"/>
  <c r="V129" i="1"/>
  <c r="X129" i="1"/>
  <c r="Z128" i="1"/>
  <c r="Y128" i="1"/>
  <c r="W128" i="1"/>
  <c r="V128" i="1"/>
  <c r="X128" i="1"/>
  <c r="Z127" i="1"/>
  <c r="Y127" i="1"/>
  <c r="W127" i="1"/>
  <c r="V127" i="1"/>
  <c r="X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W124" i="1"/>
  <c r="V124" i="1"/>
  <c r="X124" i="1"/>
  <c r="Z123" i="1"/>
  <c r="Y123" i="1"/>
  <c r="V123" i="1"/>
  <c r="X123" i="1"/>
  <c r="W123" i="1"/>
  <c r="Z122" i="1"/>
  <c r="Y122" i="1"/>
  <c r="X122" i="1"/>
  <c r="V122" i="1"/>
  <c r="W122" i="1"/>
  <c r="Z121" i="1"/>
  <c r="Y121" i="1"/>
  <c r="V121" i="1"/>
  <c r="X121" i="1"/>
  <c r="W121" i="1"/>
  <c r="Z120" i="1"/>
  <c r="Y120" i="1"/>
  <c r="X120" i="1"/>
  <c r="V120" i="1"/>
  <c r="W120" i="1"/>
  <c r="Z119" i="1"/>
  <c r="Y119" i="1"/>
  <c r="V119" i="1"/>
  <c r="X119" i="1"/>
  <c r="W119" i="1"/>
  <c r="Z118" i="1"/>
  <c r="Y118" i="1"/>
  <c r="X118" i="1"/>
  <c r="V118" i="1"/>
  <c r="W118" i="1"/>
  <c r="Z117" i="1"/>
  <c r="Y117" i="1"/>
  <c r="V117" i="1"/>
  <c r="X117" i="1"/>
  <c r="W117" i="1"/>
  <c r="Z116" i="1"/>
  <c r="Y116" i="1"/>
  <c r="X116" i="1"/>
  <c r="V116" i="1"/>
  <c r="W116" i="1"/>
  <c r="Z115" i="1"/>
  <c r="Y115" i="1"/>
  <c r="V115" i="1"/>
  <c r="X115" i="1"/>
  <c r="W115" i="1"/>
  <c r="Z114" i="1"/>
  <c r="Y114" i="1"/>
  <c r="X114" i="1"/>
  <c r="V114" i="1"/>
  <c r="W114" i="1"/>
  <c r="Z113" i="1"/>
  <c r="Y113" i="1"/>
  <c r="V113" i="1"/>
  <c r="X113" i="1"/>
  <c r="W113" i="1"/>
  <c r="Z112" i="1"/>
  <c r="Y112" i="1"/>
  <c r="X112" i="1"/>
  <c r="V112" i="1"/>
  <c r="W112" i="1"/>
  <c r="Z111" i="1"/>
  <c r="Y111" i="1"/>
  <c r="V111" i="1"/>
  <c r="X111" i="1"/>
  <c r="W111" i="1"/>
  <c r="Z110" i="1"/>
  <c r="Y110" i="1"/>
  <c r="X110" i="1"/>
  <c r="V110" i="1"/>
  <c r="W110" i="1"/>
  <c r="Z109" i="1"/>
  <c r="Y109" i="1"/>
  <c r="V109" i="1"/>
  <c r="X109" i="1"/>
  <c r="W109" i="1"/>
  <c r="Z108" i="1"/>
  <c r="Y108" i="1"/>
  <c r="X108" i="1"/>
  <c r="V108" i="1"/>
  <c r="W108" i="1"/>
  <c r="Z107" i="1"/>
  <c r="Y107" i="1"/>
  <c r="V107" i="1"/>
  <c r="X107" i="1"/>
  <c r="W107" i="1"/>
  <c r="Z106" i="1"/>
  <c r="Y106" i="1"/>
  <c r="X106" i="1"/>
  <c r="V106" i="1"/>
  <c r="W106" i="1"/>
  <c r="Z105" i="1"/>
  <c r="Y105" i="1"/>
  <c r="V105" i="1"/>
  <c r="X105" i="1"/>
  <c r="W105" i="1"/>
  <c r="Z104" i="1"/>
  <c r="Y104" i="1"/>
  <c r="X104" i="1"/>
  <c r="V104" i="1"/>
  <c r="W104" i="1"/>
  <c r="Z103" i="1"/>
  <c r="Y103" i="1"/>
  <c r="V103" i="1"/>
  <c r="X103" i="1"/>
  <c r="W103" i="1"/>
  <c r="Z102" i="1"/>
  <c r="Y102" i="1"/>
  <c r="X102" i="1"/>
  <c r="V102" i="1"/>
  <c r="W102" i="1"/>
  <c r="Z101" i="1"/>
  <c r="Y101" i="1"/>
  <c r="V101" i="1"/>
  <c r="X101" i="1"/>
  <c r="W101" i="1"/>
  <c r="Z100" i="1"/>
  <c r="Y100" i="1"/>
  <c r="X100" i="1"/>
  <c r="V100" i="1"/>
  <c r="W100" i="1"/>
  <c r="Z99" i="1"/>
  <c r="Y99" i="1"/>
  <c r="V99" i="1"/>
  <c r="X99" i="1"/>
  <c r="W99" i="1"/>
  <c r="Z98" i="1"/>
  <c r="Y98" i="1"/>
  <c r="X98" i="1"/>
  <c r="V98" i="1"/>
  <c r="W98" i="1"/>
  <c r="Z97" i="1"/>
  <c r="Y97" i="1"/>
  <c r="V97" i="1"/>
  <c r="X97" i="1"/>
  <c r="W97" i="1"/>
  <c r="Z96" i="1"/>
  <c r="Y96" i="1"/>
  <c r="X96" i="1"/>
  <c r="V96" i="1"/>
  <c r="W96" i="1"/>
  <c r="Z95" i="1"/>
  <c r="Y95" i="1"/>
  <c r="V95" i="1"/>
  <c r="X95" i="1"/>
  <c r="W95" i="1"/>
  <c r="Z94" i="1"/>
  <c r="Y94" i="1"/>
  <c r="X94" i="1"/>
  <c r="V94" i="1"/>
  <c r="W94" i="1"/>
  <c r="Z93" i="1"/>
  <c r="Y93" i="1"/>
  <c r="V93" i="1"/>
  <c r="X93" i="1"/>
  <c r="W93" i="1"/>
  <c r="Z92" i="1"/>
  <c r="Y92" i="1"/>
  <c r="X92" i="1"/>
  <c r="V92" i="1"/>
  <c r="W92" i="1"/>
  <c r="Z91" i="1"/>
  <c r="Y91" i="1"/>
  <c r="V91" i="1"/>
  <c r="X91" i="1"/>
  <c r="W91" i="1"/>
  <c r="Z90" i="1"/>
  <c r="Y90" i="1"/>
  <c r="X90" i="1"/>
  <c r="V90" i="1"/>
  <c r="W90" i="1"/>
  <c r="Z89" i="1"/>
  <c r="Y89" i="1"/>
  <c r="V89" i="1"/>
  <c r="X89" i="1"/>
  <c r="W89" i="1"/>
  <c r="Z88" i="1"/>
  <c r="Y88" i="1"/>
  <c r="X88" i="1"/>
  <c r="V88" i="1"/>
  <c r="W88" i="1"/>
  <c r="Z87" i="1"/>
  <c r="Y87" i="1"/>
  <c r="V87" i="1"/>
  <c r="X87" i="1"/>
  <c r="W87" i="1"/>
  <c r="Z86" i="1"/>
  <c r="Y86" i="1"/>
  <c r="X86" i="1"/>
  <c r="V86" i="1"/>
  <c r="W86" i="1"/>
  <c r="Z85" i="1"/>
  <c r="Y85" i="1"/>
  <c r="X85" i="1"/>
  <c r="W85" i="1"/>
  <c r="V85" i="1"/>
  <c r="Z84" i="1"/>
  <c r="Y84" i="1"/>
  <c r="X84" i="1"/>
  <c r="W84" i="1"/>
  <c r="V84" i="1"/>
  <c r="Z83" i="1"/>
  <c r="Y83" i="1"/>
  <c r="X83" i="1"/>
  <c r="W83" i="1"/>
  <c r="V83" i="1"/>
  <c r="Z82" i="1"/>
  <c r="Y82" i="1"/>
  <c r="X82" i="1"/>
  <c r="W82" i="1"/>
  <c r="V82" i="1"/>
  <c r="Z81" i="1"/>
  <c r="Y81" i="1"/>
  <c r="W81" i="1"/>
  <c r="V81" i="1"/>
  <c r="X81" i="1"/>
  <c r="Z80" i="1"/>
  <c r="Y80" i="1"/>
  <c r="V80" i="1"/>
  <c r="X80" i="1"/>
  <c r="W80" i="1"/>
  <c r="Z79" i="1"/>
  <c r="Y79" i="1"/>
  <c r="V79" i="1"/>
  <c r="X79" i="1"/>
  <c r="W79" i="1"/>
  <c r="Z78" i="1"/>
  <c r="Y78" i="1"/>
  <c r="X78" i="1"/>
  <c r="V78" i="1"/>
  <c r="W78" i="1"/>
  <c r="Z77" i="1"/>
  <c r="Y77" i="1"/>
  <c r="X77" i="1"/>
  <c r="W77" i="1"/>
  <c r="V77" i="1"/>
  <c r="Z76" i="1"/>
  <c r="Y76" i="1"/>
  <c r="X76" i="1"/>
  <c r="W76" i="1"/>
  <c r="V76" i="1"/>
  <c r="Z75" i="1"/>
  <c r="Y75" i="1"/>
  <c r="X75" i="1"/>
  <c r="W75" i="1"/>
  <c r="V75" i="1"/>
  <c r="Z74" i="1"/>
  <c r="Y74" i="1"/>
  <c r="X74" i="1"/>
  <c r="W74" i="1"/>
  <c r="V74" i="1"/>
  <c r="Z73" i="1"/>
  <c r="Y73" i="1"/>
  <c r="W73" i="1"/>
  <c r="V73" i="1"/>
  <c r="X73" i="1"/>
  <c r="Z72" i="1"/>
  <c r="Y72" i="1"/>
  <c r="V72" i="1"/>
  <c r="X72" i="1"/>
  <c r="W72" i="1"/>
  <c r="Z71" i="1"/>
  <c r="Y71" i="1"/>
  <c r="V71" i="1"/>
  <c r="X71" i="1"/>
  <c r="W71" i="1"/>
  <c r="Z70" i="1"/>
  <c r="Y70" i="1"/>
  <c r="X70" i="1"/>
  <c r="V70" i="1"/>
  <c r="W70" i="1"/>
  <c r="Z69" i="1"/>
  <c r="Y69" i="1"/>
  <c r="X69" i="1"/>
  <c r="W69" i="1"/>
  <c r="V69" i="1"/>
  <c r="Z68" i="1"/>
  <c r="Y68" i="1"/>
  <c r="X68" i="1"/>
  <c r="W68" i="1"/>
  <c r="V68" i="1"/>
  <c r="Z67" i="1"/>
  <c r="Y67" i="1"/>
  <c r="X67" i="1"/>
  <c r="W67" i="1"/>
  <c r="V67" i="1"/>
  <c r="Z66" i="1"/>
  <c r="Y66" i="1"/>
  <c r="X66" i="1"/>
  <c r="W66" i="1"/>
  <c r="V66" i="1"/>
  <c r="Z65" i="1"/>
  <c r="Y65" i="1"/>
  <c r="W65" i="1"/>
  <c r="V65" i="1"/>
  <c r="X65" i="1"/>
  <c r="Z64" i="1"/>
  <c r="Y64" i="1"/>
  <c r="V64" i="1"/>
  <c r="X64" i="1"/>
  <c r="W64" i="1"/>
  <c r="Z63" i="1"/>
  <c r="Y63" i="1"/>
  <c r="V63" i="1"/>
  <c r="X63" i="1"/>
  <c r="W63" i="1"/>
  <c r="Z62" i="1"/>
  <c r="Y62" i="1"/>
  <c r="X62" i="1"/>
  <c r="V62" i="1"/>
  <c r="W62" i="1"/>
  <c r="Z61" i="1"/>
  <c r="Y61" i="1"/>
  <c r="X61" i="1"/>
  <c r="W61" i="1"/>
  <c r="V61" i="1"/>
  <c r="Z60" i="1"/>
  <c r="Y60" i="1"/>
  <c r="X60" i="1"/>
  <c r="W60" i="1"/>
  <c r="V60" i="1"/>
  <c r="Z59" i="1"/>
  <c r="Y59" i="1"/>
  <c r="X59" i="1"/>
  <c r="W59" i="1"/>
  <c r="V59" i="1"/>
  <c r="Z58" i="1"/>
  <c r="Y58" i="1"/>
  <c r="X58" i="1"/>
  <c r="W58" i="1"/>
  <c r="V58" i="1"/>
  <c r="Z57" i="1"/>
  <c r="Y57" i="1"/>
  <c r="W57" i="1"/>
  <c r="V57" i="1"/>
  <c r="X57" i="1"/>
  <c r="Z56" i="1"/>
  <c r="Y56" i="1"/>
  <c r="V56" i="1"/>
  <c r="X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X21" i="1"/>
  <c r="V21" i="1"/>
  <c r="W21" i="1"/>
  <c r="Z20" i="1"/>
  <c r="Y20" i="1"/>
  <c r="X20" i="1"/>
  <c r="W20" i="1"/>
  <c r="V20" i="1"/>
  <c r="Z19" i="1"/>
  <c r="Y19" i="1"/>
  <c r="X19" i="1"/>
  <c r="W19" i="1"/>
  <c r="V19" i="1"/>
  <c r="Z18" i="1"/>
  <c r="Y18" i="1"/>
  <c r="V18" i="1"/>
  <c r="X18" i="1"/>
  <c r="W18" i="1"/>
  <c r="Z17" i="1"/>
  <c r="Y17" i="1"/>
  <c r="V17" i="1"/>
  <c r="X17" i="1"/>
  <c r="W17" i="1"/>
  <c r="Z16" i="1"/>
  <c r="Y16" i="1"/>
  <c r="X16" i="1"/>
  <c r="V16" i="1"/>
  <c r="W16" i="1"/>
  <c r="Z15" i="1"/>
  <c r="Y15" i="1"/>
  <c r="V15" i="1"/>
  <c r="X15" i="1"/>
  <c r="W15" i="1"/>
  <c r="Z14" i="1"/>
  <c r="Y14" i="1"/>
  <c r="V14" i="1"/>
  <c r="X14" i="1"/>
  <c r="W14" i="1"/>
  <c r="Z13" i="1"/>
  <c r="Y13" i="1"/>
  <c r="X13" i="1"/>
  <c r="V13" i="1"/>
  <c r="W13" i="1"/>
  <c r="Z12" i="1"/>
  <c r="Y12" i="1"/>
  <c r="X12" i="1"/>
  <c r="V12" i="1"/>
  <c r="W12" i="1"/>
  <c r="Z11" i="1"/>
  <c r="Y11" i="1"/>
  <c r="W11" i="1"/>
  <c r="V11" i="1"/>
  <c r="X11" i="1"/>
  <c r="Z10" i="1"/>
  <c r="Y10" i="1"/>
  <c r="V10" i="1"/>
  <c r="X10" i="1"/>
  <c r="W10" i="1"/>
  <c r="Z9" i="1"/>
  <c r="Y9" i="1"/>
  <c r="AQ13" i="1" s="1"/>
  <c r="AP13" i="1" s="1"/>
  <c r="V9" i="1"/>
  <c r="X9" i="1"/>
  <c r="T8" i="1"/>
  <c r="AN11" i="1" l="1"/>
  <c r="AM11" i="1" s="1"/>
  <c r="AT18" i="1"/>
  <c r="AS18" i="1" s="1"/>
  <c r="AT15" i="1"/>
  <c r="AS15" i="1" s="1"/>
  <c r="AQ12" i="1"/>
  <c r="AP12" i="1" s="1"/>
  <c r="AT17" i="1"/>
  <c r="AS17" i="1" s="1"/>
  <c r="AQ15" i="1"/>
  <c r="AP15" i="1" s="1"/>
  <c r="AQ16" i="1"/>
  <c r="AP16" i="1" s="1"/>
  <c r="AN13" i="1"/>
  <c r="AM13" i="1" s="1"/>
  <c r="AN18" i="1"/>
  <c r="AM18" i="1" s="1"/>
  <c r="AK16" i="1"/>
  <c r="AJ16" i="1" s="1"/>
  <c r="AN10" i="1"/>
  <c r="AM10" i="1" s="1"/>
  <c r="AK17" i="1"/>
  <c r="AJ17" i="1" s="1"/>
  <c r="AN15" i="1"/>
  <c r="AM15" i="1" s="1"/>
  <c r="AK13" i="1"/>
  <c r="AJ13" i="1" s="1"/>
  <c r="AK18" i="1"/>
  <c r="AJ18" i="1" s="1"/>
  <c r="AN12" i="1"/>
  <c r="AM12" i="1" s="1"/>
  <c r="AK10" i="1"/>
  <c r="AJ10" i="1" s="1"/>
  <c r="AN17" i="1"/>
  <c r="AM17" i="1" s="1"/>
  <c r="AK15" i="1"/>
  <c r="AJ15" i="1" s="1"/>
  <c r="AN9" i="1"/>
  <c r="AM9" i="1" s="1"/>
  <c r="AK12" i="1"/>
  <c r="AJ12" i="1" s="1"/>
  <c r="AN16" i="1"/>
  <c r="AM16" i="1" s="1"/>
  <c r="AK14" i="1"/>
  <c r="AJ14" i="1" s="1"/>
  <c r="AK11" i="1"/>
  <c r="AJ11" i="1" s="1"/>
  <c r="AN14" i="1"/>
  <c r="AM14" i="1" s="1"/>
  <c r="W9" i="1"/>
  <c r="AK9" i="1"/>
  <c r="AJ9" i="1" s="1"/>
  <c r="AQ10" i="1"/>
  <c r="AP10" i="1" s="1"/>
  <c r="AT12" i="1"/>
  <c r="AS12" i="1" s="1"/>
  <c r="AQ18" i="1"/>
  <c r="AP18" i="1" s="1"/>
  <c r="AQ11" i="1"/>
  <c r="AP11" i="1" s="1"/>
  <c r="AT13" i="1"/>
  <c r="AS13" i="1" s="1"/>
  <c r="AT10" i="1"/>
  <c r="AS10" i="1" s="1"/>
  <c r="AQ14" i="1"/>
  <c r="AP14" i="1" s="1"/>
  <c r="AT16" i="1"/>
  <c r="AS16" i="1" s="1"/>
  <c r="AQ9" i="1"/>
  <c r="AP9" i="1" s="1"/>
  <c r="AT11" i="1"/>
  <c r="AS11" i="1" s="1"/>
  <c r="AQ17" i="1"/>
  <c r="AP17" i="1" s="1"/>
  <c r="AT14" i="1"/>
  <c r="AS14" i="1" s="1"/>
  <c r="AT9" i="1"/>
  <c r="AS9" i="1" s="1"/>
  <c r="AE18" i="1" l="1"/>
  <c r="AD18" i="1" s="1"/>
  <c r="AC16" i="1"/>
  <c r="AE10" i="1"/>
  <c r="AD10" i="1" s="1"/>
  <c r="AH5" i="1"/>
  <c r="AE15" i="1"/>
  <c r="AD15" i="1" s="1"/>
  <c r="AC13" i="1"/>
  <c r="AB13" i="1" s="1" a="1"/>
  <c r="AB13" i="1" s="1"/>
  <c r="AC17" i="1"/>
  <c r="AB17" i="1" s="1" a="1"/>
  <c r="AB17" i="1" s="1"/>
  <c r="AC18" i="1"/>
  <c r="AB18" i="1" s="1" a="1"/>
  <c r="AB18" i="1" s="1"/>
  <c r="AE12" i="1"/>
  <c r="AD12" i="1" s="1"/>
  <c r="AC10" i="1"/>
  <c r="AB10" i="1" s="1" a="1"/>
  <c r="AB10" i="1" s="1"/>
  <c r="AE9" i="1"/>
  <c r="AD9" i="1" s="1"/>
  <c r="AE11" i="1"/>
  <c r="AD11" i="1" s="1"/>
  <c r="AC9" i="1"/>
  <c r="AB9" i="1" s="1" a="1"/>
  <c r="AB9" i="1" s="1"/>
  <c r="AE17" i="1"/>
  <c r="AD17" i="1" s="1"/>
  <c r="AC15" i="1"/>
  <c r="AB15" i="1" s="1" a="1"/>
  <c r="AB15" i="1" s="1"/>
  <c r="AE16" i="1"/>
  <c r="AD16" i="1" s="1"/>
  <c r="AE14" i="1"/>
  <c r="AD14" i="1" s="1"/>
  <c r="AC12" i="1"/>
  <c r="AE13" i="1"/>
  <c r="AD13" i="1" s="1"/>
  <c r="AC11" i="1"/>
  <c r="AB11" i="1" s="1" a="1"/>
  <c r="AB11" i="1" s="1"/>
  <c r="AC14" i="1"/>
  <c r="AB14" i="1" s="1" a="1"/>
  <c r="AB14" i="1" s="1"/>
  <c r="AB12" i="1" l="1" a="1"/>
  <c r="AB12" i="1" s="1"/>
  <c r="AH17" i="1"/>
  <c r="AH9" i="1"/>
  <c r="AG9" i="1" s="1" a="1"/>
  <c r="AG9" i="1" s="1"/>
  <c r="AH15" i="1"/>
  <c r="AH14" i="1"/>
  <c r="AH10" i="1"/>
  <c r="AG10" i="1" s="1" a="1"/>
  <c r="AG10" i="1" s="1"/>
  <c r="AH11" i="1"/>
  <c r="AG11" i="1" s="1" a="1"/>
  <c r="AG11" i="1" s="1"/>
  <c r="AH16" i="1"/>
  <c r="AG16" i="1" s="1" a="1"/>
  <c r="AG16" i="1" s="1"/>
  <c r="AH13" i="1"/>
  <c r="AH18" i="1"/>
  <c r="AH12" i="1"/>
  <c r="AG12" i="1" s="1" a="1"/>
  <c r="AG12" i="1" s="1"/>
  <c r="AB16" i="1" a="1"/>
  <c r="AB16" i="1" s="1"/>
  <c r="AG18" i="1" l="1" a="1"/>
  <c r="AG18" i="1" s="1"/>
  <c r="AG13" i="1" a="1"/>
  <c r="AG13" i="1" s="1"/>
  <c r="AG14" i="1" a="1"/>
  <c r="AG14" i="1" s="1"/>
  <c r="AG15" i="1" a="1"/>
  <c r="AG15" i="1" s="1"/>
  <c r="AG17" i="1" a="1"/>
  <c r="AG17" i="1" s="1"/>
  <c r="T18" i="1" l="1"/>
  <c r="T11" i="1"/>
  <c r="T14" i="1"/>
  <c r="T15" i="1"/>
  <c r="T16" i="1"/>
  <c r="T9" i="1"/>
  <c r="T12" i="1"/>
  <c r="T17" i="1"/>
  <c r="T13" i="1"/>
  <c r="T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<sst xmlns="http://schemas.openxmlformats.org/spreadsheetml/2006/main" count="189" uniqueCount="173">
  <si>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</si>
  <si>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</si>
  <si>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</si>
  <si>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</si>
  <si>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</si>
  <si>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</si>
  <si>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</si>
  <si>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</si>
  <si>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</si>
  <si>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</si>
  <si>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</si>
  <si>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</si>
  <si>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</si>
  <si>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</si>
  <si>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</si>
  <si>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</si>
  <si>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</si>
  <si>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</si>
  <si>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</si>
  <si>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</si>
  <si>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</si>
  <si>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</si>
  <si>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</si>
  <si>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</si>
  <si>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</si>
  <si>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</si>
  <si>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</si>
  <si>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</si>
  <si>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</si>
  <si>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</si>
  <si>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</si>
  <si>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</si>
  <si>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</si>
  <si>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</si>
  <si>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BERGER</t>
  </si>
  <si>
    <t>BETAGLAS</t>
  </si>
  <si>
    <t>BUACEMENT</t>
  </si>
  <si>
    <t>Advancers</t>
  </si>
  <si>
    <t>Decliners</t>
  </si>
  <si>
    <t xml:space="preserve"> Flat</t>
  </si>
  <si>
    <t>Mkt Breadth</t>
  </si>
  <si>
    <t>BUAFOODS</t>
  </si>
  <si>
    <t>CADBURY</t>
  </si>
  <si>
    <t>CAP</t>
  </si>
  <si>
    <t>CAVERTON</t>
  </si>
  <si>
    <t xml:space="preserve"> 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</si>
  <si>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</si>
  <si>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</si>
  <si>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</si>
  <si>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</si>
  <si>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</si>
  <si>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</si>
  <si>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</si>
  <si>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</si>
  <si>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</si>
  <si>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</si>
  <si>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</si>
  <si>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</si>
  <si>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</si>
  <si>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</si>
  <si>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</si>
  <si>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</si>
  <si>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</si>
  <si>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</si>
  <si>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</si>
  <si>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</si>
  <si>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</si>
  <si>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</si>
  <si>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</si>
  <si>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</si>
  <si>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</si>
  <si>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</si>
  <si>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</si>
  <si>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</si>
  <si>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</si>
  <si>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</si>
  <si>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</si>
  <si>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</si>
  <si>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</si>
  <si>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</si>
  <si>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</si>
  <si>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</si>
  <si>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</si>
  <si>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</si>
  <si>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</si>
  <si>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</si>
  <si>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</si>
  <si>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</si>
  <si>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</si>
  <si>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</si>
  <si>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</si>
  <si>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</si>
  <si>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</si>
  <si>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</si>
  <si>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</si>
  <si>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</si>
  <si>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</si>
  <si>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</si>
  <si>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</si>
  <si>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</si>
  <si>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</si>
  <si>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</si>
  <si>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</si>
  <si>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</si>
  <si>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</si>
  <si>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</si>
  <si>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</si>
  <si>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</si>
  <si>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</si>
  <si>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</si>
  <si>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</si>
  <si>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</si>
  <si>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</si>
  <si>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</si>
  <si>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</si>
  <si>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</si>
  <si>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</si>
  <si>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</si>
  <si>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</si>
  <si>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</si>
  <si>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</si>
  <si>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</si>
  <si>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</si>
  <si>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</si>
  <si>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</si>
  <si>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</si>
  <si>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</si>
  <si>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</si>
  <si>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</si>
  <si>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</si>
  <si>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</si>
  <si>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</si>
  <si>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</si>
  <si>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</si>
  <si>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</si>
  <si>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</si>
  <si>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</si>
  <si>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</si>
  <si>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</si>
  <si>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</si>
  <si>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</si>
  <si>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</si>
  <si>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</si>
  <si>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</si>
  <si>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</si>
  <si>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</si>
  <si>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</si>
  <si>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</si>
  <si>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</si>
  <si>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</si>
  <si>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</si>
  <si>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</si>
  <si>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</si>
  <si>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</si>
  <si>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</si>
  <si>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</si>
  <si>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</si>
  <si>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</si>
  <si>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</si>
  <si>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</si>
  <si>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</si>
  <si>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</si>
  <si>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</si>
  <si>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9.5%</t>
  </si>
  <si>
    <t>9.1%</t>
  </si>
  <si>
    <t>8.7%</t>
  </si>
  <si>
    <t>7.4%</t>
  </si>
  <si>
    <t>7%</t>
  </si>
  <si>
    <t>6.9%</t>
  </si>
  <si>
    <t>6.7%</t>
  </si>
  <si>
    <t>6.5%</t>
  </si>
  <si>
    <t>6.3%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</si>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</sst>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C3442D96-42F6-4640-9EA4-8A1920172AB5}"/>
    <cellStyle name="Normal" xfId="0" builtinId="0"/>
    <cellStyle name="Percent 2" xfId="2" xr:uid="{B856831E-4A08-40D2-8875-24453F6F7297}"/>
    <cellStyle name="Percent 4" xfId="3" xr:uid="{95849062-0B81-4DCA-8EED-ED5FD3FB04C6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F0FA4BB-4FCE-4AA1-942C-F805900E48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450E4AF-5E69-464A-BF38-C746D7DDB2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4F3D121F-9C64-49CD-A265-7CD0DA05E7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6C4587A4-1598-4929-8BDC-DD407FECB3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6664163A-CCD2-4F08-86DE-18D6D64EDB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1E28ECB-3CA3-4884-AA5F-74499A536F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4467092C-2C79-4B0F-9DCB-A2FA4422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9.5</v>
          </cell>
          <cell r="F52">
            <v>9.5</v>
          </cell>
          <cell r="I52">
            <v>957740</v>
          </cell>
          <cell r="J52">
            <v>9490268.9499999993</v>
          </cell>
        </row>
        <row r="53">
          <cell r="B53" t="str">
            <v>ABCTRANS</v>
          </cell>
          <cell r="C53">
            <v>7.05</v>
          </cell>
          <cell r="F53">
            <v>7.05</v>
          </cell>
          <cell r="I53">
            <v>357850</v>
          </cell>
          <cell r="J53">
            <v>2302179.75</v>
          </cell>
        </row>
        <row r="54">
          <cell r="B54" t="str">
            <v>ACADEMY</v>
          </cell>
          <cell r="C54">
            <v>6.05</v>
          </cell>
          <cell r="F54">
            <v>6.05</v>
          </cell>
          <cell r="I54">
            <v>302478</v>
          </cell>
          <cell r="J54">
            <v>1893429.45</v>
          </cell>
        </row>
        <row r="55">
          <cell r="B55" t="str">
            <v>ACCESSCORP</v>
          </cell>
          <cell r="C55">
            <v>29.2</v>
          </cell>
          <cell r="F55">
            <v>29.2</v>
          </cell>
          <cell r="I55">
            <v>128005001</v>
          </cell>
          <cell r="J55">
            <v>3818123226.1500058</v>
          </cell>
        </row>
        <row r="56">
          <cell r="B56" t="str">
            <v>AFRIPRUD</v>
          </cell>
          <cell r="C56">
            <v>12.9</v>
          </cell>
          <cell r="F56">
            <v>13.8</v>
          </cell>
          <cell r="I56">
            <v>16210052</v>
          </cell>
          <cell r="J56">
            <v>204722363.65000001</v>
          </cell>
        </row>
        <row r="57">
          <cell r="B57" t="str">
            <v>AIICO</v>
          </cell>
          <cell r="C57">
            <v>4.0999999999999996</v>
          </cell>
          <cell r="F57">
            <v>4.0999999999999996</v>
          </cell>
          <cell r="I57">
            <v>6837066</v>
          </cell>
          <cell r="J57">
            <v>28286529.84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4139</v>
          </cell>
          <cell r="J58">
            <v>26377986.100000001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4728722</v>
          </cell>
          <cell r="J59">
            <v>6623933728.4000006</v>
          </cell>
        </row>
        <row r="60">
          <cell r="B60" t="str">
            <v>AUSTINLAZ</v>
          </cell>
          <cell r="C60">
            <v>3.63</v>
          </cell>
          <cell r="F60">
            <v>3.63</v>
          </cell>
          <cell r="I60">
            <v>242296</v>
          </cell>
          <cell r="J60">
            <v>799842.17</v>
          </cell>
        </row>
        <row r="61">
          <cell r="B61" t="str">
            <v>BERGER</v>
          </cell>
          <cell r="C61">
            <v>147.6</v>
          </cell>
          <cell r="F61">
            <v>147.6</v>
          </cell>
          <cell r="I61">
            <v>124223</v>
          </cell>
          <cell r="J61">
            <v>16503025.550000001</v>
          </cell>
        </row>
        <row r="62">
          <cell r="B62" t="str">
            <v>BETAGLAS</v>
          </cell>
          <cell r="C62">
            <v>562.79999999999995</v>
          </cell>
          <cell r="F62">
            <v>562.79999999999995</v>
          </cell>
          <cell r="I62">
            <v>54774</v>
          </cell>
          <cell r="J62">
            <v>27955138</v>
          </cell>
        </row>
        <row r="63">
          <cell r="B63" t="str">
            <v>BUACEMENT</v>
          </cell>
          <cell r="C63">
            <v>324</v>
          </cell>
          <cell r="F63">
            <v>324</v>
          </cell>
          <cell r="I63">
            <v>817914</v>
          </cell>
          <cell r="J63">
            <v>260469961</v>
          </cell>
        </row>
        <row r="64">
          <cell r="B64" t="str">
            <v>BUAFOODS</v>
          </cell>
          <cell r="C64">
            <v>845.1</v>
          </cell>
          <cell r="F64">
            <v>845.1</v>
          </cell>
          <cell r="I64">
            <v>300687</v>
          </cell>
          <cell r="J64">
            <v>228702532.19999999</v>
          </cell>
        </row>
        <row r="65">
          <cell r="B65" t="str">
            <v>CADBURY</v>
          </cell>
          <cell r="C65">
            <v>67.5</v>
          </cell>
          <cell r="F65">
            <v>67.5</v>
          </cell>
          <cell r="I65">
            <v>808829</v>
          </cell>
          <cell r="J65">
            <v>53183578.200000003</v>
          </cell>
        </row>
        <row r="66">
          <cell r="B66" t="str">
            <v>CAP</v>
          </cell>
          <cell r="C66">
            <v>142.44999999999999</v>
          </cell>
          <cell r="F66">
            <v>142.44999999999999</v>
          </cell>
          <cell r="I66">
            <v>398346</v>
          </cell>
          <cell r="J66">
            <v>54741311.549999997</v>
          </cell>
        </row>
        <row r="67">
          <cell r="B67" t="str">
            <v>CAVERTON</v>
          </cell>
          <cell r="C67">
            <v>5</v>
          </cell>
          <cell r="F67">
            <v>5.3</v>
          </cell>
          <cell r="I67">
            <v>1395943</v>
          </cell>
          <cell r="J67">
            <v>7474915.75</v>
          </cell>
        </row>
        <row r="68">
          <cell r="B68" t="str">
            <v>CHAMPION</v>
          </cell>
          <cell r="C68">
            <v>11.25</v>
          </cell>
          <cell r="F68">
            <v>11.15</v>
          </cell>
          <cell r="I68">
            <v>7033579</v>
          </cell>
          <cell r="J68">
            <v>79527060.900000006</v>
          </cell>
        </row>
        <row r="69">
          <cell r="B69" t="str">
            <v>CHAMS</v>
          </cell>
          <cell r="C69">
            <v>4.32</v>
          </cell>
          <cell r="F69">
            <v>4.5</v>
          </cell>
          <cell r="I69">
            <v>34800414</v>
          </cell>
          <cell r="J69">
            <v>154272168.56</v>
          </cell>
        </row>
        <row r="70">
          <cell r="B70" t="str">
            <v>CHELLARAM</v>
          </cell>
          <cell r="C70">
            <v>13.2</v>
          </cell>
          <cell r="F70">
            <v>13.2</v>
          </cell>
          <cell r="I70">
            <v>1436</v>
          </cell>
          <cell r="J70">
            <v>17960</v>
          </cell>
        </row>
        <row r="71">
          <cell r="B71" t="str">
            <v>CILEASING</v>
          </cell>
          <cell r="C71">
            <v>5.8</v>
          </cell>
          <cell r="F71">
            <v>6.35</v>
          </cell>
          <cell r="I71">
            <v>1461339</v>
          </cell>
          <cell r="J71">
            <v>9119107.1999999993</v>
          </cell>
        </row>
        <row r="72">
          <cell r="B72" t="str">
            <v>CMFC</v>
          </cell>
          <cell r="C72">
            <v>2.99</v>
          </cell>
          <cell r="F72">
            <v>3.16</v>
          </cell>
          <cell r="I72">
            <v>12736136</v>
          </cell>
          <cell r="J72">
            <v>39335447.420000002</v>
          </cell>
        </row>
        <row r="73">
          <cell r="B73" t="str">
            <v>CNIF</v>
          </cell>
          <cell r="C73">
            <v>116</v>
          </cell>
          <cell r="F73">
            <v>127.6</v>
          </cell>
          <cell r="I73">
            <v>873802</v>
          </cell>
          <cell r="J73">
            <v>111497134</v>
          </cell>
        </row>
        <row r="74">
          <cell r="B74" t="str">
            <v>CONHALLPLC</v>
          </cell>
          <cell r="C74">
            <v>6.8</v>
          </cell>
          <cell r="F74">
            <v>6.99</v>
          </cell>
          <cell r="I74">
            <v>1651564</v>
          </cell>
          <cell r="J74">
            <v>11572758.16</v>
          </cell>
        </row>
        <row r="75">
          <cell r="B75" t="str">
            <v>CONOIL</v>
          </cell>
          <cell r="C75">
            <v>210</v>
          </cell>
          <cell r="F75">
            <v>210</v>
          </cell>
          <cell r="I75">
            <v>46953</v>
          </cell>
          <cell r="J75">
            <v>9071521.1999999993</v>
          </cell>
        </row>
        <row r="76">
          <cell r="B76" t="str">
            <v>CORNERST</v>
          </cell>
          <cell r="C76">
            <v>5.5</v>
          </cell>
          <cell r="F76">
            <v>6</v>
          </cell>
          <cell r="I76">
            <v>4724173</v>
          </cell>
          <cell r="J76">
            <v>26891827.149999999</v>
          </cell>
        </row>
        <row r="77">
          <cell r="B77" t="str">
            <v>CUSTODIAN</v>
          </cell>
          <cell r="C77">
            <v>78.45</v>
          </cell>
          <cell r="F77">
            <v>78.45</v>
          </cell>
          <cell r="I77">
            <v>6893743</v>
          </cell>
          <cell r="J77">
            <v>507465064.05000001</v>
          </cell>
        </row>
        <row r="78">
          <cell r="B78" t="str">
            <v>CUTIX</v>
          </cell>
          <cell r="C78">
            <v>2.9</v>
          </cell>
          <cell r="F78">
            <v>2.7</v>
          </cell>
          <cell r="I78">
            <v>12528840</v>
          </cell>
          <cell r="J78">
            <v>34411898.119999997</v>
          </cell>
        </row>
        <row r="79">
          <cell r="B79" t="str">
            <v>CWG</v>
          </cell>
          <cell r="C79">
            <v>21.7</v>
          </cell>
          <cell r="F79">
            <v>20.8</v>
          </cell>
          <cell r="I79">
            <v>997744</v>
          </cell>
          <cell r="J79">
            <v>20993906.649999999</v>
          </cell>
        </row>
        <row r="80">
          <cell r="B80" t="str">
            <v>DAARCOMM</v>
          </cell>
          <cell r="C80">
            <v>1.68</v>
          </cell>
          <cell r="F80">
            <v>1.68</v>
          </cell>
          <cell r="I80">
            <v>557366</v>
          </cell>
          <cell r="J80">
            <v>942378.3</v>
          </cell>
        </row>
        <row r="81">
          <cell r="B81" t="str">
            <v>DANGCEM</v>
          </cell>
          <cell r="C81">
            <v>1034</v>
          </cell>
          <cell r="F81">
            <v>1034</v>
          </cell>
          <cell r="I81">
            <v>516738</v>
          </cell>
          <cell r="J81">
            <v>530671881</v>
          </cell>
        </row>
        <row r="82">
          <cell r="B82" t="str">
            <v>DANGSUGAR</v>
          </cell>
          <cell r="C82">
            <v>74.150000000000006</v>
          </cell>
          <cell r="F82">
            <v>76.5</v>
          </cell>
          <cell r="I82">
            <v>3203357</v>
          </cell>
          <cell r="J82">
            <v>241519680.25</v>
          </cell>
        </row>
        <row r="83">
          <cell r="B83" t="str">
            <v>ELLAHLAKES</v>
          </cell>
          <cell r="C83">
            <v>8.9</v>
          </cell>
          <cell r="F83">
            <v>8.85</v>
          </cell>
          <cell r="I83">
            <v>3416799</v>
          </cell>
          <cell r="J83">
            <v>30084464</v>
          </cell>
        </row>
        <row r="84">
          <cell r="B84" t="str">
            <v>ENAMELWA</v>
          </cell>
          <cell r="C84">
            <v>40.700000000000003</v>
          </cell>
          <cell r="F84">
            <v>40.700000000000003</v>
          </cell>
          <cell r="I84">
            <v>1538</v>
          </cell>
          <cell r="J84">
            <v>61366.2</v>
          </cell>
        </row>
        <row r="85">
          <cell r="B85" t="str">
            <v>ETERNA</v>
          </cell>
          <cell r="C85">
            <v>30.5</v>
          </cell>
          <cell r="F85">
            <v>30.5</v>
          </cell>
          <cell r="I85">
            <v>169020</v>
          </cell>
          <cell r="J85">
            <v>5356903.8499999996</v>
          </cell>
        </row>
        <row r="86">
          <cell r="B86" t="str">
            <v>ETI</v>
          </cell>
          <cell r="C86">
            <v>85.7</v>
          </cell>
          <cell r="F86">
            <v>88.95</v>
          </cell>
          <cell r="I86">
            <v>1048833</v>
          </cell>
          <cell r="J86">
            <v>91185986.700000003</v>
          </cell>
        </row>
        <row r="87">
          <cell r="B87" t="str">
            <v>ETRANZACT</v>
          </cell>
          <cell r="C87">
            <v>14.5</v>
          </cell>
          <cell r="F87">
            <v>14.5</v>
          </cell>
          <cell r="I87">
            <v>337748</v>
          </cell>
          <cell r="J87">
            <v>4932053.8499999996</v>
          </cell>
        </row>
        <row r="88">
          <cell r="B88" t="str">
            <v>EUNISELL</v>
          </cell>
          <cell r="C88">
            <v>189</v>
          </cell>
          <cell r="F88">
            <v>189</v>
          </cell>
          <cell r="I88">
            <v>214</v>
          </cell>
          <cell r="J88">
            <v>36401.4</v>
          </cell>
        </row>
        <row r="89">
          <cell r="B89" t="str">
            <v>FCMB</v>
          </cell>
          <cell r="C89">
            <v>11.9</v>
          </cell>
          <cell r="F89">
            <v>12</v>
          </cell>
          <cell r="I89">
            <v>10028433</v>
          </cell>
          <cell r="J89">
            <v>119013458.65000001</v>
          </cell>
        </row>
        <row r="90">
          <cell r="B90" t="str">
            <v>FIDELITYBK</v>
          </cell>
          <cell r="C90">
            <v>22</v>
          </cell>
          <cell r="F90">
            <v>21</v>
          </cell>
          <cell r="I90">
            <v>14367014</v>
          </cell>
          <cell r="J90">
            <v>308263435.10000002</v>
          </cell>
        </row>
        <row r="91">
          <cell r="B91" t="str">
            <v>FIDSON</v>
          </cell>
          <cell r="C91">
            <v>100</v>
          </cell>
          <cell r="F91">
            <v>100</v>
          </cell>
          <cell r="I91">
            <v>923851</v>
          </cell>
          <cell r="J91">
            <v>86528847.5</v>
          </cell>
        </row>
        <row r="92">
          <cell r="B92" t="str">
            <v>FIRSTHOLDCO</v>
          </cell>
          <cell r="C92">
            <v>120.9</v>
          </cell>
          <cell r="F92">
            <v>120.5</v>
          </cell>
          <cell r="I92">
            <v>35377420</v>
          </cell>
          <cell r="J92">
            <v>4331937238.250001</v>
          </cell>
        </row>
        <row r="93">
          <cell r="B93" t="str">
            <v>FTGINSURE</v>
          </cell>
          <cell r="C93">
            <v>2.79</v>
          </cell>
          <cell r="F93">
            <v>2.79</v>
          </cell>
          <cell r="I93">
            <v>235551</v>
          </cell>
          <cell r="J93">
            <v>613839.24</v>
          </cell>
        </row>
        <row r="94">
          <cell r="B94" t="str">
            <v>FTNCOCOA</v>
          </cell>
          <cell r="C94">
            <v>8.6300000000000008</v>
          </cell>
          <cell r="F94">
            <v>8.99</v>
          </cell>
          <cell r="I94">
            <v>4008927</v>
          </cell>
          <cell r="J94">
            <v>35488974.890000001</v>
          </cell>
        </row>
        <row r="95">
          <cell r="B95" t="str">
            <v>GEREGU</v>
          </cell>
          <cell r="C95">
            <v>825.7</v>
          </cell>
          <cell r="F95">
            <v>825.7</v>
          </cell>
          <cell r="I95">
            <v>3333</v>
          </cell>
          <cell r="J95">
            <v>2477085.6</v>
          </cell>
        </row>
        <row r="96">
          <cell r="B96" t="str">
            <v>GTCO</v>
          </cell>
          <cell r="C96">
            <v>131.9</v>
          </cell>
          <cell r="F96">
            <v>132</v>
          </cell>
          <cell r="I96">
            <v>18400543</v>
          </cell>
          <cell r="J96">
            <v>2428067583</v>
          </cell>
        </row>
        <row r="97">
          <cell r="B97" t="str">
            <v>GUINEAINS</v>
          </cell>
          <cell r="C97">
            <v>0.82</v>
          </cell>
          <cell r="F97">
            <v>0.84</v>
          </cell>
          <cell r="I97">
            <v>4596883</v>
          </cell>
          <cell r="J97">
            <v>3917967.25</v>
          </cell>
        </row>
        <row r="98">
          <cell r="B98" t="str">
            <v>GUINNESS</v>
          </cell>
          <cell r="C98">
            <v>365.2</v>
          </cell>
          <cell r="F98">
            <v>365.2</v>
          </cell>
          <cell r="I98">
            <v>1033710</v>
          </cell>
          <cell r="J98">
            <v>401719813.39999998</v>
          </cell>
        </row>
        <row r="99">
          <cell r="B99" t="str">
            <v>HBMNG</v>
          </cell>
          <cell r="C99">
            <v>349.5</v>
          </cell>
          <cell r="F99">
            <v>349.5</v>
          </cell>
          <cell r="I99">
            <v>2259729</v>
          </cell>
          <cell r="J99">
            <v>773107516.10000002</v>
          </cell>
        </row>
        <row r="100">
          <cell r="B100" t="str">
            <v>HMCALL</v>
          </cell>
          <cell r="C100">
            <v>3.29</v>
          </cell>
          <cell r="F100">
            <v>3.29</v>
          </cell>
          <cell r="I100">
            <v>202639</v>
          </cell>
          <cell r="J100">
            <v>671500.95</v>
          </cell>
        </row>
        <row r="101">
          <cell r="B101" t="str">
            <v>HONYFLOUR</v>
          </cell>
          <cell r="C101">
            <v>16.25</v>
          </cell>
          <cell r="F101">
            <v>17.45</v>
          </cell>
          <cell r="I101">
            <v>1595467</v>
          </cell>
          <cell r="J101">
            <v>26734362.350000001</v>
          </cell>
        </row>
        <row r="102">
          <cell r="B102" t="str">
            <v>IKEJAHOTEL</v>
          </cell>
          <cell r="C102">
            <v>47</v>
          </cell>
          <cell r="F102">
            <v>47</v>
          </cell>
          <cell r="I102">
            <v>311215</v>
          </cell>
          <cell r="J102">
            <v>13445950.15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37509</v>
          </cell>
          <cell r="J103">
            <v>1177540.75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29380</v>
          </cell>
          <cell r="J104">
            <v>305980</v>
          </cell>
        </row>
        <row r="105">
          <cell r="B105" t="str">
            <v>INTBREW</v>
          </cell>
          <cell r="C105">
            <v>13.7</v>
          </cell>
          <cell r="F105">
            <v>13.7</v>
          </cell>
          <cell r="I105">
            <v>560024</v>
          </cell>
          <cell r="J105">
            <v>7532244.6500000004</v>
          </cell>
        </row>
        <row r="106">
          <cell r="B106" t="str">
            <v>INTENEGINS</v>
          </cell>
          <cell r="C106">
            <v>4.4000000000000004</v>
          </cell>
          <cell r="F106">
            <v>4.4000000000000004</v>
          </cell>
          <cell r="I106">
            <v>600683</v>
          </cell>
          <cell r="J106">
            <v>2643682.48</v>
          </cell>
        </row>
        <row r="107">
          <cell r="B107" t="str">
            <v>JAIZBANK</v>
          </cell>
          <cell r="C107">
            <v>8.5500000000000007</v>
          </cell>
          <cell r="F107">
            <v>9.1</v>
          </cell>
          <cell r="I107">
            <v>13600786</v>
          </cell>
          <cell r="J107">
            <v>122681763.45</v>
          </cell>
        </row>
        <row r="108">
          <cell r="B108" t="str">
            <v>JAPAULGOLD</v>
          </cell>
          <cell r="C108">
            <v>2.9</v>
          </cell>
          <cell r="F108">
            <v>2.9</v>
          </cell>
          <cell r="I108">
            <v>11168332</v>
          </cell>
          <cell r="J108">
            <v>32201463.690000001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7090</v>
          </cell>
          <cell r="J109">
            <v>1983782</v>
          </cell>
        </row>
        <row r="110">
          <cell r="B110" t="str">
            <v>JOHNHOLT</v>
          </cell>
          <cell r="C110">
            <v>11.2</v>
          </cell>
          <cell r="F110">
            <v>11.2</v>
          </cell>
          <cell r="I110">
            <v>52036</v>
          </cell>
          <cell r="J110">
            <v>536034.25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1000</v>
          </cell>
          <cell r="J111">
            <v>6550</v>
          </cell>
        </row>
        <row r="112">
          <cell r="B112" t="str">
            <v>LASACO</v>
          </cell>
          <cell r="C112">
            <v>1.84</v>
          </cell>
          <cell r="F112">
            <v>1.82</v>
          </cell>
          <cell r="I112">
            <v>4592909</v>
          </cell>
          <cell r="J112">
            <v>8355488.25</v>
          </cell>
        </row>
        <row r="113">
          <cell r="B113" t="str">
            <v>LEARNAFRCA</v>
          </cell>
          <cell r="C113">
            <v>10.3</v>
          </cell>
          <cell r="F113">
            <v>10.4</v>
          </cell>
          <cell r="I113">
            <v>354362</v>
          </cell>
          <cell r="J113">
            <v>3610798.55</v>
          </cell>
        </row>
        <row r="114">
          <cell r="B114" t="str">
            <v>LEGENDINT</v>
          </cell>
          <cell r="C114">
            <v>4.4000000000000004</v>
          </cell>
          <cell r="F114">
            <v>4.7</v>
          </cell>
          <cell r="I114">
            <v>962247</v>
          </cell>
          <cell r="J114">
            <v>4322085.55</v>
          </cell>
        </row>
        <row r="115">
          <cell r="B115" t="str">
            <v>LINKASSURE</v>
          </cell>
          <cell r="C115">
            <v>1.55</v>
          </cell>
          <cell r="F115">
            <v>1.5</v>
          </cell>
          <cell r="I115">
            <v>4147704</v>
          </cell>
          <cell r="J115">
            <v>6304357.1399999997</v>
          </cell>
        </row>
        <row r="116">
          <cell r="B116" t="str">
            <v>LIVESTOCK</v>
          </cell>
          <cell r="C116">
            <v>8.9</v>
          </cell>
          <cell r="F116">
            <v>8.9499999999999993</v>
          </cell>
          <cell r="I116">
            <v>989101</v>
          </cell>
          <cell r="J116">
            <v>8873023.0500000007</v>
          </cell>
        </row>
        <row r="117">
          <cell r="B117" t="str">
            <v>LIVINGTRUST</v>
          </cell>
          <cell r="C117">
            <v>4.0999999999999996</v>
          </cell>
          <cell r="F117">
            <v>3.8</v>
          </cell>
          <cell r="I117">
            <v>397540</v>
          </cell>
          <cell r="J117">
            <v>1562529.94</v>
          </cell>
        </row>
        <row r="118">
          <cell r="B118" t="str">
            <v>MANSARD</v>
          </cell>
          <cell r="C118">
            <v>13.7</v>
          </cell>
          <cell r="F118">
            <v>13.2</v>
          </cell>
          <cell r="I118">
            <v>788767</v>
          </cell>
          <cell r="J118">
            <v>10842784.85</v>
          </cell>
        </row>
        <row r="119">
          <cell r="B119" t="str">
            <v>MAYBAKER</v>
          </cell>
          <cell r="C119">
            <v>39.950000000000003</v>
          </cell>
          <cell r="F119">
            <v>39</v>
          </cell>
          <cell r="I119">
            <v>906703</v>
          </cell>
          <cell r="J119">
            <v>35745338.649999999</v>
          </cell>
        </row>
        <row r="120">
          <cell r="B120" t="str">
            <v>MBENEFIT</v>
          </cell>
          <cell r="C120">
            <v>3.5</v>
          </cell>
          <cell r="F120">
            <v>3.52</v>
          </cell>
          <cell r="I120">
            <v>11520540</v>
          </cell>
          <cell r="J120">
            <v>40369494.729999997</v>
          </cell>
        </row>
        <row r="121">
          <cell r="B121" t="str">
            <v>MCNICHOLS</v>
          </cell>
          <cell r="C121">
            <v>5.5</v>
          </cell>
          <cell r="F121">
            <v>5.5</v>
          </cell>
          <cell r="I121">
            <v>2837444</v>
          </cell>
          <cell r="J121">
            <v>15592576.800000001</v>
          </cell>
        </row>
        <row r="122">
          <cell r="B122" t="str">
            <v>MECURE</v>
          </cell>
          <cell r="C122">
            <v>62.4</v>
          </cell>
          <cell r="F122">
            <v>62.4</v>
          </cell>
          <cell r="I122">
            <v>3236750</v>
          </cell>
          <cell r="J122">
            <v>183494369.65000001</v>
          </cell>
        </row>
        <row r="123">
          <cell r="B123" t="str">
            <v>MEYER</v>
          </cell>
          <cell r="C123">
            <v>18.55</v>
          </cell>
          <cell r="F123">
            <v>18.55</v>
          </cell>
          <cell r="I123">
            <v>32868</v>
          </cell>
          <cell r="J123">
            <v>549804.30000000005</v>
          </cell>
        </row>
        <row r="124">
          <cell r="B124" t="str">
            <v>MTNN</v>
          </cell>
          <cell r="C124">
            <v>850</v>
          </cell>
          <cell r="F124">
            <v>850</v>
          </cell>
          <cell r="I124">
            <v>1153555</v>
          </cell>
          <cell r="J124">
            <v>983292645.60000002</v>
          </cell>
        </row>
        <row r="125">
          <cell r="B125" t="str">
            <v>MULTIVERSE</v>
          </cell>
          <cell r="C125">
            <v>25.5</v>
          </cell>
          <cell r="F125">
            <v>25.5</v>
          </cell>
          <cell r="I125">
            <v>31919</v>
          </cell>
          <cell r="J125">
            <v>732541.05</v>
          </cell>
        </row>
        <row r="126">
          <cell r="B126" t="str">
            <v>NAHCO</v>
          </cell>
          <cell r="C126">
            <v>170</v>
          </cell>
          <cell r="F126">
            <v>170</v>
          </cell>
          <cell r="I126">
            <v>748259</v>
          </cell>
          <cell r="J126">
            <v>124110771.5</v>
          </cell>
        </row>
        <row r="127">
          <cell r="B127" t="str">
            <v>NASCON</v>
          </cell>
          <cell r="C127">
            <v>196</v>
          </cell>
          <cell r="F127">
            <v>196</v>
          </cell>
          <cell r="I127">
            <v>1846741</v>
          </cell>
          <cell r="J127">
            <v>348145863.19999999</v>
          </cell>
        </row>
        <row r="128">
          <cell r="B128" t="str">
            <v>NB</v>
          </cell>
          <cell r="C128">
            <v>77.5</v>
          </cell>
          <cell r="F128">
            <v>78</v>
          </cell>
          <cell r="I128">
            <v>2381028</v>
          </cell>
          <cell r="J128">
            <v>184647758.80000001</v>
          </cell>
        </row>
        <row r="129">
          <cell r="B129" t="str">
            <v>NCR</v>
          </cell>
          <cell r="C129">
            <v>161.19999999999999</v>
          </cell>
          <cell r="F129">
            <v>161.19999999999999</v>
          </cell>
          <cell r="I129">
            <v>157860</v>
          </cell>
          <cell r="J129">
            <v>23411368.800000001</v>
          </cell>
        </row>
        <row r="130">
          <cell r="B130" t="str">
            <v>NEIMETH</v>
          </cell>
          <cell r="C130">
            <v>9.1999999999999993</v>
          </cell>
          <cell r="F130">
            <v>9.1999999999999993</v>
          </cell>
          <cell r="I130">
            <v>737679</v>
          </cell>
          <cell r="J130">
            <v>6650758.5499999998</v>
          </cell>
        </row>
        <row r="131">
          <cell r="B131" t="str">
            <v>NEM</v>
          </cell>
          <cell r="C131">
            <v>31.7</v>
          </cell>
          <cell r="F131">
            <v>31.7</v>
          </cell>
          <cell r="I131">
            <v>806414</v>
          </cell>
          <cell r="J131">
            <v>25429099.050000001</v>
          </cell>
        </row>
        <row r="132">
          <cell r="B132" t="str">
            <v>NESTLE</v>
          </cell>
          <cell r="C132">
            <v>2812.5</v>
          </cell>
          <cell r="F132">
            <v>2812.5</v>
          </cell>
          <cell r="I132">
            <v>53635</v>
          </cell>
          <cell r="J132">
            <v>138609548.40000001</v>
          </cell>
        </row>
        <row r="133">
          <cell r="B133" t="str">
            <v>NGXGROUP</v>
          </cell>
          <cell r="C133">
            <v>149.9</v>
          </cell>
          <cell r="F133">
            <v>148</v>
          </cell>
          <cell r="I133">
            <v>2730239</v>
          </cell>
          <cell r="J133">
            <v>405402511.69999999</v>
          </cell>
        </row>
        <row r="134">
          <cell r="B134" t="str">
            <v>NIDF</v>
          </cell>
          <cell r="C134">
            <v>163.30000000000001</v>
          </cell>
          <cell r="F134">
            <v>163.30000000000001</v>
          </cell>
          <cell r="I134">
            <v>124633</v>
          </cell>
          <cell r="J134">
            <v>22357017.199999999</v>
          </cell>
        </row>
        <row r="135">
          <cell r="B135" t="str">
            <v>NNFM</v>
          </cell>
          <cell r="C135">
            <v>79.400000000000006</v>
          </cell>
          <cell r="F135">
            <v>79.400000000000006</v>
          </cell>
          <cell r="I135">
            <v>3547</v>
          </cell>
          <cell r="J135">
            <v>253610.5</v>
          </cell>
        </row>
        <row r="136">
          <cell r="B136" t="str">
            <v>NPFMCRFBK</v>
          </cell>
          <cell r="C136">
            <v>5.0999999999999996</v>
          </cell>
          <cell r="F136">
            <v>5.0999999999999996</v>
          </cell>
          <cell r="I136">
            <v>2306318</v>
          </cell>
          <cell r="J136">
            <v>11246195.75</v>
          </cell>
        </row>
        <row r="137">
          <cell r="B137" t="str">
            <v>NREIT</v>
          </cell>
          <cell r="C137">
            <v>113</v>
          </cell>
          <cell r="F137">
            <v>113</v>
          </cell>
          <cell r="I137">
            <v>562824</v>
          </cell>
          <cell r="J137">
            <v>59049411.100000001</v>
          </cell>
        </row>
        <row r="138">
          <cell r="B138" t="str">
            <v>NSLTECH</v>
          </cell>
          <cell r="C138">
            <v>0.79</v>
          </cell>
          <cell r="F138">
            <v>0.81</v>
          </cell>
          <cell r="I138">
            <v>8989288</v>
          </cell>
          <cell r="J138">
            <v>7140238.0300000003</v>
          </cell>
        </row>
        <row r="139">
          <cell r="B139" t="str">
            <v>OANDO</v>
          </cell>
          <cell r="C139">
            <v>40.450000000000003</v>
          </cell>
          <cell r="F139">
            <v>40</v>
          </cell>
          <cell r="I139">
            <v>4344806</v>
          </cell>
          <cell r="J139">
            <v>173414554.15000001</v>
          </cell>
        </row>
        <row r="140">
          <cell r="B140" t="str">
            <v>OKOMUOIL</v>
          </cell>
          <cell r="C140">
            <v>1418</v>
          </cell>
          <cell r="F140">
            <v>1418</v>
          </cell>
          <cell r="I140">
            <v>90269</v>
          </cell>
          <cell r="J140">
            <v>118197192.90000001</v>
          </cell>
        </row>
        <row r="141">
          <cell r="B141" t="str">
            <v>OMATEK</v>
          </cell>
          <cell r="C141">
            <v>1.75</v>
          </cell>
          <cell r="F141">
            <v>1.86</v>
          </cell>
          <cell r="I141">
            <v>1943390</v>
          </cell>
          <cell r="J141">
            <v>3493634.38</v>
          </cell>
        </row>
        <row r="142">
          <cell r="B142" t="str">
            <v>PREMPAINTS</v>
          </cell>
          <cell r="C142">
            <v>30.4</v>
          </cell>
          <cell r="F142">
            <v>30.4</v>
          </cell>
          <cell r="I142">
            <v>8341</v>
          </cell>
          <cell r="J142">
            <v>233007.5</v>
          </cell>
        </row>
        <row r="143">
          <cell r="B143" t="str">
            <v>PRESCO</v>
          </cell>
          <cell r="C143">
            <v>2300</v>
          </cell>
          <cell r="F143">
            <v>2070</v>
          </cell>
          <cell r="I143">
            <v>166731</v>
          </cell>
          <cell r="J143">
            <v>345133170</v>
          </cell>
        </row>
        <row r="144">
          <cell r="B144" t="str">
            <v>PRESTIGE</v>
          </cell>
          <cell r="C144">
            <v>1.48</v>
          </cell>
          <cell r="F144">
            <v>1.4</v>
          </cell>
          <cell r="I144">
            <v>4071087</v>
          </cell>
          <cell r="J144">
            <v>5736472.1799999997</v>
          </cell>
        </row>
        <row r="145">
          <cell r="B145" t="str">
            <v>PZ</v>
          </cell>
          <cell r="C145">
            <v>84.95</v>
          </cell>
          <cell r="F145">
            <v>84.95</v>
          </cell>
          <cell r="I145">
            <v>1306503</v>
          </cell>
          <cell r="J145">
            <v>107791018.75</v>
          </cell>
        </row>
        <row r="146">
          <cell r="B146" t="str">
            <v>REDSTAREX</v>
          </cell>
          <cell r="C146">
            <v>20</v>
          </cell>
          <cell r="F146">
            <v>20</v>
          </cell>
          <cell r="I146">
            <v>93554</v>
          </cell>
          <cell r="J146">
            <v>1770084.8</v>
          </cell>
        </row>
        <row r="147">
          <cell r="B147" t="str">
            <v>REGALINS</v>
          </cell>
          <cell r="C147">
            <v>0.85</v>
          </cell>
          <cell r="F147">
            <v>0.87</v>
          </cell>
          <cell r="I147">
            <v>3434536</v>
          </cell>
          <cell r="J147">
            <v>2972191.18</v>
          </cell>
        </row>
        <row r="148">
          <cell r="B148" t="str">
            <v>ROYALEX</v>
          </cell>
          <cell r="C148">
            <v>1.4</v>
          </cell>
          <cell r="F148">
            <v>1.29</v>
          </cell>
          <cell r="I148">
            <v>6410189</v>
          </cell>
          <cell r="J148">
            <v>8531517.2899999991</v>
          </cell>
        </row>
        <row r="149">
          <cell r="B149" t="str">
            <v>RTBRISCOE</v>
          </cell>
          <cell r="C149">
            <v>12.2</v>
          </cell>
          <cell r="F149">
            <v>13.25</v>
          </cell>
          <cell r="I149">
            <v>1709431</v>
          </cell>
          <cell r="J149">
            <v>20990948.550000001</v>
          </cell>
        </row>
        <row r="150">
          <cell r="B150" t="str">
            <v>SCOA</v>
          </cell>
          <cell r="C150">
            <v>33.049999999999997</v>
          </cell>
          <cell r="F150">
            <v>33.049999999999997</v>
          </cell>
          <cell r="I150">
            <v>11602</v>
          </cell>
          <cell r="J150">
            <v>345159.5</v>
          </cell>
        </row>
        <row r="151">
          <cell r="B151" t="str">
            <v>SEPLAT</v>
          </cell>
          <cell r="C151">
            <v>11363.9</v>
          </cell>
          <cell r="F151">
            <v>11363.9</v>
          </cell>
          <cell r="I151">
            <v>54520</v>
          </cell>
          <cell r="J151">
            <v>625783094.10000002</v>
          </cell>
        </row>
        <row r="152">
          <cell r="B152" t="str">
            <v>SFSREIT</v>
          </cell>
          <cell r="C152">
            <v>418.75</v>
          </cell>
          <cell r="F152">
            <v>418.75</v>
          </cell>
          <cell r="I152">
            <v>2108</v>
          </cell>
          <cell r="J152">
            <v>969856.3</v>
          </cell>
        </row>
        <row r="153">
          <cell r="B153" t="str">
            <v>SKYAVN</v>
          </cell>
          <cell r="C153">
            <v>171.2</v>
          </cell>
          <cell r="F153">
            <v>171.2</v>
          </cell>
          <cell r="I153">
            <v>1115</v>
          </cell>
          <cell r="J153">
            <v>171821.5</v>
          </cell>
        </row>
        <row r="154">
          <cell r="B154" t="str">
            <v>SOVRENINS</v>
          </cell>
          <cell r="C154">
            <v>1.94</v>
          </cell>
          <cell r="F154">
            <v>1.98</v>
          </cell>
          <cell r="I154">
            <v>24017088</v>
          </cell>
          <cell r="J154">
            <v>47538467.299999997</v>
          </cell>
        </row>
        <row r="155">
          <cell r="B155" t="str">
            <v>STANBIC</v>
          </cell>
          <cell r="C155">
            <v>163</v>
          </cell>
          <cell r="F155">
            <v>163</v>
          </cell>
          <cell r="I155">
            <v>742350</v>
          </cell>
          <cell r="J155">
            <v>119543945.95</v>
          </cell>
        </row>
        <row r="156">
          <cell r="B156" t="str">
            <v>STERLINGNG</v>
          </cell>
          <cell r="C156">
            <v>8.15</v>
          </cell>
          <cell r="F156">
            <v>8</v>
          </cell>
          <cell r="I156">
            <v>5385579</v>
          </cell>
          <cell r="J156">
            <v>42897893.149999999</v>
          </cell>
        </row>
        <row r="157">
          <cell r="B157" t="str">
            <v>SUNUASSUR</v>
          </cell>
          <cell r="C157">
            <v>3.6</v>
          </cell>
          <cell r="F157">
            <v>3.6</v>
          </cell>
          <cell r="I157">
            <v>332727</v>
          </cell>
          <cell r="J157">
            <v>1139894.45</v>
          </cell>
        </row>
        <row r="158">
          <cell r="B158" t="str">
            <v>TANTALIZER</v>
          </cell>
          <cell r="C158">
            <v>4.5</v>
          </cell>
          <cell r="F158">
            <v>4.6500000000000004</v>
          </cell>
          <cell r="I158">
            <v>7142556</v>
          </cell>
          <cell r="J158">
            <v>32666721.829999998</v>
          </cell>
        </row>
        <row r="159">
          <cell r="B159" t="str">
            <v>THOMASWY</v>
          </cell>
          <cell r="C159">
            <v>4.03</v>
          </cell>
          <cell r="F159">
            <v>3.63</v>
          </cell>
          <cell r="I159">
            <v>3339746</v>
          </cell>
          <cell r="J159">
            <v>12187833.369999999</v>
          </cell>
        </row>
        <row r="160">
          <cell r="B160" t="str">
            <v>TIP</v>
          </cell>
          <cell r="C160">
            <v>32</v>
          </cell>
          <cell r="F160">
            <v>32</v>
          </cell>
          <cell r="I160">
            <v>5312872</v>
          </cell>
          <cell r="J160">
            <v>169415664.19999999</v>
          </cell>
        </row>
        <row r="161">
          <cell r="B161" t="str">
            <v>TOTAL</v>
          </cell>
          <cell r="C161">
            <v>640</v>
          </cell>
          <cell r="F161">
            <v>640</v>
          </cell>
          <cell r="I161">
            <v>5626</v>
          </cell>
          <cell r="J161">
            <v>3240576</v>
          </cell>
        </row>
        <row r="162">
          <cell r="B162" t="str">
            <v>TRANSCOHOT</v>
          </cell>
          <cell r="C162">
            <v>241.9</v>
          </cell>
          <cell r="F162">
            <v>241.9</v>
          </cell>
          <cell r="I162">
            <v>58344</v>
          </cell>
          <cell r="J162">
            <v>12733879.6</v>
          </cell>
        </row>
        <row r="163">
          <cell r="B163" t="str">
            <v>TRANSCORP</v>
          </cell>
          <cell r="C163">
            <v>39.9</v>
          </cell>
          <cell r="F163">
            <v>39.049999999999997</v>
          </cell>
          <cell r="I163">
            <v>3802409</v>
          </cell>
          <cell r="J163">
            <v>151557130.44999999</v>
          </cell>
        </row>
        <row r="164">
          <cell r="B164" t="str">
            <v>TRANSEXPR</v>
          </cell>
          <cell r="C164">
            <v>3.08</v>
          </cell>
          <cell r="F164">
            <v>2.82</v>
          </cell>
          <cell r="I164">
            <v>490389</v>
          </cell>
          <cell r="J164">
            <v>1441884.78</v>
          </cell>
        </row>
        <row r="165">
          <cell r="B165" t="str">
            <v>TRANSPOWER</v>
          </cell>
          <cell r="C165">
            <v>244</v>
          </cell>
          <cell r="F165">
            <v>244</v>
          </cell>
          <cell r="I165">
            <v>4436</v>
          </cell>
          <cell r="J165">
            <v>974145.6</v>
          </cell>
        </row>
        <row r="166">
          <cell r="B166" t="str">
            <v>TRIPPLEG</v>
          </cell>
          <cell r="C166">
            <v>3.41</v>
          </cell>
          <cell r="F166">
            <v>3.41</v>
          </cell>
          <cell r="I166">
            <v>13966</v>
          </cell>
          <cell r="J166">
            <v>50401.56</v>
          </cell>
        </row>
        <row r="167">
          <cell r="B167" t="str">
            <v>UACN</v>
          </cell>
          <cell r="C167">
            <v>184.45</v>
          </cell>
          <cell r="F167">
            <v>184.45</v>
          </cell>
          <cell r="I167">
            <v>157188</v>
          </cell>
          <cell r="J167">
            <v>28904547.949999999</v>
          </cell>
        </row>
        <row r="168">
          <cell r="B168" t="str">
            <v>UBA</v>
          </cell>
          <cell r="C168">
            <v>48.1</v>
          </cell>
          <cell r="F168">
            <v>46</v>
          </cell>
          <cell r="I168">
            <v>30392364</v>
          </cell>
          <cell r="J168">
            <v>1454356399.1499989</v>
          </cell>
        </row>
        <row r="169">
          <cell r="B169" t="str">
            <v>UCAP</v>
          </cell>
          <cell r="C169">
            <v>18</v>
          </cell>
          <cell r="F169">
            <v>18.5</v>
          </cell>
          <cell r="I169">
            <v>8598756</v>
          </cell>
          <cell r="J169">
            <v>156836614.30000001</v>
          </cell>
        </row>
        <row r="170">
          <cell r="B170" t="str">
            <v>UHOMREIT</v>
          </cell>
          <cell r="C170">
            <v>70</v>
          </cell>
          <cell r="F170">
            <v>70</v>
          </cell>
          <cell r="I170">
            <v>37544</v>
          </cell>
          <cell r="J170">
            <v>2715454.75</v>
          </cell>
        </row>
        <row r="171">
          <cell r="B171" t="str">
            <v>UNILEVER</v>
          </cell>
          <cell r="C171">
            <v>148</v>
          </cell>
          <cell r="F171">
            <v>147.94999999999999</v>
          </cell>
          <cell r="I171">
            <v>1169165</v>
          </cell>
          <cell r="J171">
            <v>171533282.65000001</v>
          </cell>
        </row>
        <row r="172">
          <cell r="B172" t="str">
            <v>UNIONDICON</v>
          </cell>
          <cell r="C172">
            <v>23.75</v>
          </cell>
          <cell r="F172">
            <v>23.75</v>
          </cell>
          <cell r="I172">
            <v>18362</v>
          </cell>
          <cell r="J172">
            <v>392946.8</v>
          </cell>
        </row>
        <row r="173">
          <cell r="B173" t="str">
            <v>UNIVINSURE</v>
          </cell>
          <cell r="C173">
            <v>0.9</v>
          </cell>
          <cell r="F173">
            <v>0.96</v>
          </cell>
          <cell r="I173">
            <v>4953697</v>
          </cell>
          <cell r="J173">
            <v>4650056.28</v>
          </cell>
        </row>
        <row r="174">
          <cell r="B174" t="str">
            <v>UPDC</v>
          </cell>
          <cell r="C174">
            <v>4</v>
          </cell>
          <cell r="F174">
            <v>4</v>
          </cell>
          <cell r="I174">
            <v>3742001</v>
          </cell>
          <cell r="J174">
            <v>14698311.85</v>
          </cell>
        </row>
        <row r="175">
          <cell r="B175" t="str">
            <v>UPDCREIT</v>
          </cell>
          <cell r="C175">
            <v>14.05</v>
          </cell>
          <cell r="F175">
            <v>14.2</v>
          </cell>
          <cell r="I175">
            <v>4411886</v>
          </cell>
          <cell r="J175">
            <v>66251099.799999997</v>
          </cell>
        </row>
        <row r="176">
          <cell r="B176" t="str">
            <v>UPL</v>
          </cell>
          <cell r="C176">
            <v>5.3</v>
          </cell>
          <cell r="F176">
            <v>5.3</v>
          </cell>
          <cell r="I176">
            <v>384051</v>
          </cell>
          <cell r="J176">
            <v>1987621</v>
          </cell>
        </row>
        <row r="177">
          <cell r="B177" t="str">
            <v>VERITASKAP</v>
          </cell>
          <cell r="C177">
            <v>1.66</v>
          </cell>
          <cell r="F177">
            <v>1.69</v>
          </cell>
          <cell r="I177">
            <v>10680608</v>
          </cell>
          <cell r="J177">
            <v>17834655.120000001</v>
          </cell>
        </row>
        <row r="178">
          <cell r="B178" t="str">
            <v>VFDGROUP</v>
          </cell>
          <cell r="C178">
            <v>10.25</v>
          </cell>
          <cell r="F178">
            <v>10.65</v>
          </cell>
          <cell r="I178">
            <v>1051591</v>
          </cell>
          <cell r="J178">
            <v>11084131.300000001</v>
          </cell>
        </row>
        <row r="179">
          <cell r="B179" t="str">
            <v>VITAFOAM</v>
          </cell>
          <cell r="C179">
            <v>194.8</v>
          </cell>
          <cell r="F179">
            <v>194.8</v>
          </cell>
          <cell r="I179">
            <v>494197</v>
          </cell>
          <cell r="J179">
            <v>87932329.900000006</v>
          </cell>
        </row>
        <row r="180">
          <cell r="B180" t="str">
            <v>WAPIC</v>
          </cell>
          <cell r="C180">
            <v>2.5499999999999998</v>
          </cell>
          <cell r="F180">
            <v>2.54</v>
          </cell>
          <cell r="I180">
            <v>3584287</v>
          </cell>
          <cell r="J180">
            <v>9012765.6799999997</v>
          </cell>
        </row>
        <row r="181">
          <cell r="B181" t="str">
            <v>WEMABANK</v>
          </cell>
          <cell r="C181">
            <v>32</v>
          </cell>
          <cell r="F181">
            <v>31.8</v>
          </cell>
          <cell r="I181">
            <v>10280696</v>
          </cell>
          <cell r="J181">
            <v>328646255.94999999</v>
          </cell>
        </row>
        <row r="182">
          <cell r="B182" t="str">
            <v>ZENITHBANK</v>
          </cell>
          <cell r="C182">
            <v>126.35</v>
          </cell>
          <cell r="F182">
            <v>126.5</v>
          </cell>
          <cell r="I182">
            <v>30422739</v>
          </cell>
          <cell r="J182">
            <v>3850973149.5499959</v>
          </cell>
        </row>
        <row r="183">
          <cell r="B183" t="str">
            <v>ZICHIS</v>
          </cell>
          <cell r="C183">
            <v>26.95</v>
          </cell>
          <cell r="F183">
            <v>26.6</v>
          </cell>
          <cell r="I183">
            <v>2462216</v>
          </cell>
          <cell r="J183">
            <v>66385574.960000001</v>
          </cell>
        </row>
        <row r="184">
          <cell r="B184" t="str">
            <v>ZICHIS</v>
          </cell>
          <cell r="C184">
            <v>24.5</v>
          </cell>
          <cell r="F184">
            <v>26.95</v>
          </cell>
          <cell r="I184">
            <v>4283354</v>
          </cell>
          <cell r="J184">
            <v>111178520.09999999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32F6-09C8-4A1A-9ED4-6984A1864A1E}">
  <dimension ref="A1:AV202"/>
  <sheetViews>
    <sheetView tabSelected="1" topLeftCell="A11" zoomScale="80" zoomScaleNormal="80" workbookViewId="0">
      <selection activeCell="P18" sqref="P18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46227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131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9.5</v>
      </c>
      <c r="D9" s="41">
        <v>9.5</v>
      </c>
      <c r="E9" s="41">
        <v>9.5</v>
      </c>
      <c r="F9" s="42">
        <v>9.5</v>
      </c>
      <c r="G9" s="43">
        <v>0</v>
      </c>
      <c r="H9" s="43">
        <v>0</v>
      </c>
      <c r="I9" s="44">
        <v>957740</v>
      </c>
      <c r="J9" s="45">
        <v>9490268.9499999993</v>
      </c>
      <c r="K9" s="46">
        <v>0.484375</v>
      </c>
      <c r="L9" s="47"/>
      <c r="N9" s="48" t="s">
        <v>51</v>
      </c>
      <c r="O9" s="49">
        <v>127.6</v>
      </c>
      <c r="P9" s="50" t="s">
        <v>162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9.9999999999999947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0.484375</v>
      </c>
      <c r="Y9" s="53">
        <f t="shared" ref="Y9:Y72" si="2">IF(ISTEXT(B9),I9,"")</f>
        <v>957740</v>
      </c>
      <c r="Z9" s="53">
        <f t="shared" ref="Z9:Z72" si="3">IF(ISTEXT(B9),J9,"")</f>
        <v>9490268.9499999993</v>
      </c>
      <c r="AA9" s="8">
        <v>1</v>
      </c>
      <c r="AB9" s="54" t="str" cm="1">
        <f t="array" ref="AB9">IF($AC9="","",INDEX($V$9:$V$163,SMALL(IF($W$9:$W$163=$AC9,ROW($V$9:$V$163)-ROW($V$9)+1),COUNTIFS($AC$9:AC9,AC9))))</f>
        <v>PRESCO</v>
      </c>
      <c r="AC9" s="55">
        <f>IF(ROWS($AC$9:AC9)&lt;=$AC$5,SMALL($W$9:$W$163,ROWS($AC$9:AC9)),"")</f>
        <v>-0.1</v>
      </c>
      <c r="AD9" s="56" t="str">
        <f t="shared" ref="AD9:AD18" si="4">INDEX($V$9:$Z$163,MATCH(AE9,$W$9:$W$163,0)+0,1)</f>
        <v>PRESCO</v>
      </c>
      <c r="AE9" s="57">
        <f>_xlfn.MINIFS($W$9:$W$163,$W$9:$W$163,"&lt;&gt;0")</f>
        <v>-0.1</v>
      </c>
      <c r="AF9" s="57"/>
      <c r="AG9" s="54" t="str" cm="1">
        <f t="array" ref="AG9">IF($AH9="","",INDEX($V$9:$V$163,SMALL(IF($W$9:$W$163=$AH9,ROW($V$9:$V$163)-ROW($V$9)+1),COUNTIFS($AH$9:AH9,AH9))))</f>
        <v>CNIF</v>
      </c>
      <c r="AH9" s="55">
        <f>IF(ROWS($AH$9:AH9)&lt;=$AH$5,LARGE($W$9:$W$163,ROWS($AH$9:AH9)),"")</f>
        <v>9.999999999999995E-2</v>
      </c>
      <c r="AJ9" s="56" t="str">
        <f t="shared" ref="AJ9:AJ18" si="5">INDEX($V$9:$Z$163,MATCH(AK9,$X$9:$X$163,0)+0,1)</f>
        <v>SOVRENINS</v>
      </c>
      <c r="AK9" s="57">
        <f>_xlfn.MINIFS($X$9:$X$163,$X$9:$X$163,"&lt;&gt;0")</f>
        <v>-0.48167539267015702</v>
      </c>
      <c r="AM9" s="56" t="str">
        <f t="shared" ref="AM9:AM18" si="6">INDEX($V$9:$Z$163,MATCH(AN9,$X$9:$X$163,0)+0,1)</f>
        <v>ZICHIS</v>
      </c>
      <c r="AN9" s="57">
        <f t="shared" ref="AN9:AN18" si="7">LARGE($X$9:$X$163,AA9)</f>
        <v>13.696132596685084</v>
      </c>
      <c r="AP9" s="56" t="str">
        <f t="shared" ref="AP9:AP18" si="8">INDEX($V$9:$Z$163,MATCH(AQ9,$Y$9:$Y$163,0)+0,1)</f>
        <v>ACCESSCORP</v>
      </c>
      <c r="AQ9" s="58">
        <f t="shared" ref="AQ9:AQ18" si="9">LARGE($Y$9:$Y$163,AA9)</f>
        <v>128005001</v>
      </c>
      <c r="AR9" s="58"/>
      <c r="AS9" s="56" t="str">
        <f t="shared" ref="AS9:AS18" si="10">INDEX($V$9:$Z$163,MATCH(AT9,$Z$9:$Z$163,0)+0,1)</f>
        <v>ARADEL</v>
      </c>
      <c r="AT9" s="59">
        <f t="shared" ref="AT9:AT18" si="11">LARGE($Z$9:$Z$163,AA9)</f>
        <v>6623933728.4000006</v>
      </c>
    </row>
    <row r="10" spans="2:46" x14ac:dyDescent="0.3">
      <c r="B10" s="60" t="s">
        <v>26</v>
      </c>
      <c r="C10" s="41">
        <v>7.05</v>
      </c>
      <c r="D10" s="61">
        <v>7.05</v>
      </c>
      <c r="E10" s="61">
        <v>7.05</v>
      </c>
      <c r="F10" s="42">
        <v>7.05</v>
      </c>
      <c r="G10" s="62">
        <v>0</v>
      </c>
      <c r="H10" s="62">
        <v>0</v>
      </c>
      <c r="I10" s="63">
        <v>357850</v>
      </c>
      <c r="J10" s="64">
        <v>2302179.75</v>
      </c>
      <c r="K10" s="65">
        <v>0.71951219512195141</v>
      </c>
      <c r="L10" s="47"/>
      <c r="N10" s="48" t="s">
        <v>49</v>
      </c>
      <c r="O10" s="49">
        <v>6.35</v>
      </c>
      <c r="P10" s="50" t="s">
        <v>163</v>
      </c>
      <c r="T10" s="51">
        <f t="shared" si="0"/>
        <v>9.4827586206896513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0.71951219512195141</v>
      </c>
      <c r="Y10" s="53">
        <f t="shared" si="2"/>
        <v>357850</v>
      </c>
      <c r="Z10" s="53">
        <f t="shared" si="3"/>
        <v>2302179.75</v>
      </c>
      <c r="AA10" s="8">
        <v>2</v>
      </c>
      <c r="AB10" s="54" t="str" cm="1">
        <f t="array" ref="AB10">IF($AC10="","",INDEX($V$9:$V$163,SMALL(IF($W$9:$W$163=$AC10,ROW($V$9:$V$163)-ROW($V$9)+1),COUNTIFS($AC$9:AC10,AC10))))</f>
        <v>THOMASWY</v>
      </c>
      <c r="AC10" s="55">
        <f>IF(ROWS($AC$9:AC10)&lt;=$AC$5,SMALL($W$9:$W$163,ROWS($AC$9:AC10)),"")</f>
        <v>-9.9255583126550959E-2</v>
      </c>
      <c r="AD10" s="56" t="str">
        <f t="shared" si="4"/>
        <v>THOMASWY</v>
      </c>
      <c r="AE10" s="57">
        <f t="shared" ref="AE10:AE18" si="14">SMALL($W$9:$W$163,AA10)</f>
        <v>-9.9255583126550959E-2</v>
      </c>
      <c r="AF10" s="57"/>
      <c r="AG10" s="54" t="str" cm="1">
        <f t="array" ref="AG10">IF($AH10="","",INDEX($V$9:$V$163,SMALL(IF($W$9:$W$163=$AH10,ROW($V$9:$V$163)-ROW($V$9)+1),COUNTIFS($AH$9:AH10,AH10))))</f>
        <v>CILEASING</v>
      </c>
      <c r="AH10" s="55">
        <f>IF(ROWS($AH$9:AH10)&lt;=$AH$5,LARGE($W$9:$W$163,ROWS($AH$9:AH10)),"")</f>
        <v>9.4827586206896519E-2</v>
      </c>
      <c r="AJ10" s="56" t="str">
        <f t="shared" si="5"/>
        <v>GUINEAINS</v>
      </c>
      <c r="AK10" s="57">
        <f t="shared" ref="AK10:AK18" si="15">SMALL($X$9:$X$163,AA10)</f>
        <v>-0.36842105263157898</v>
      </c>
      <c r="AM10" s="56" t="str">
        <f t="shared" si="6"/>
        <v>FTGINSURE</v>
      </c>
      <c r="AN10" s="57">
        <f t="shared" si="7"/>
        <v>12.95</v>
      </c>
      <c r="AP10" s="56" t="str">
        <f t="shared" si="8"/>
        <v>FIRSTHOLDCO</v>
      </c>
      <c r="AQ10" s="58">
        <f t="shared" si="9"/>
        <v>35377420</v>
      </c>
      <c r="AR10" s="58"/>
      <c r="AS10" s="56" t="str">
        <f t="shared" si="10"/>
        <v>FIRSTHOLDCO</v>
      </c>
      <c r="AT10" s="59">
        <f t="shared" si="11"/>
        <v>4331937238.250001</v>
      </c>
    </row>
    <row r="11" spans="2:46" x14ac:dyDescent="0.3">
      <c r="B11" s="60" t="s">
        <v>27</v>
      </c>
      <c r="C11" s="41">
        <v>6.05</v>
      </c>
      <c r="D11" s="61">
        <v>6.05</v>
      </c>
      <c r="E11" s="61">
        <v>6.05</v>
      </c>
      <c r="F11" s="42">
        <v>6.05</v>
      </c>
      <c r="G11" s="62">
        <v>0</v>
      </c>
      <c r="H11" s="62">
        <v>0</v>
      </c>
      <c r="I11" s="63">
        <v>302478</v>
      </c>
      <c r="J11" s="64">
        <v>1893429.45</v>
      </c>
      <c r="K11" s="65">
        <v>-0.17123287671232879</v>
      </c>
      <c r="L11" s="47"/>
      <c r="N11" s="48" t="s">
        <v>54</v>
      </c>
      <c r="O11" s="49">
        <v>6</v>
      </c>
      <c r="P11" s="50" t="s">
        <v>164</v>
      </c>
      <c r="T11" s="51">
        <f t="shared" si="0"/>
        <v>9.0909090909090917</v>
      </c>
      <c r="V11" s="7" t="str">
        <f t="shared" si="1"/>
        <v>ACADEMY</v>
      </c>
      <c r="W11" s="52">
        <f t="shared" si="12"/>
        <v>0</v>
      </c>
      <c r="X11" s="52">
        <f t="shared" si="13"/>
        <v>-0.17123287671232879</v>
      </c>
      <c r="Y11" s="53">
        <f t="shared" si="2"/>
        <v>302478</v>
      </c>
      <c r="Z11" s="53">
        <f t="shared" si="3"/>
        <v>1893429.45</v>
      </c>
      <c r="AA11" s="8">
        <v>3</v>
      </c>
      <c r="AB11" s="54" t="str" cm="1">
        <f t="array" ref="AB11">IF($AC11="","",INDEX($V$9:$V$163,SMALL(IF($W$9:$W$163=$AC11,ROW($V$9:$V$163)-ROW($V$9)+1),COUNTIFS($AC$9:AC11,AC11))))</f>
        <v>TRANSEXPR</v>
      </c>
      <c r="AC11" s="55">
        <f>IF(ROWS($AC$9:AC11)&lt;=$AC$5,SMALL($W$9:$W$163,ROWS($AC$9:AC11)),"")</f>
        <v>-8.4415584415584485E-2</v>
      </c>
      <c r="AD11" s="56" t="str">
        <f t="shared" si="4"/>
        <v>TRANSEXPR</v>
      </c>
      <c r="AE11" s="57">
        <f t="shared" si="14"/>
        <v>-8.4415584415584485E-2</v>
      </c>
      <c r="AF11" s="57"/>
      <c r="AG11" s="54" t="str" cm="1">
        <f t="array" ref="AG11">IF($AH11="","",INDEX($V$9:$V$163,SMALL(IF($W$9:$W$163=$AH11,ROW($V$9:$V$163)-ROW($V$9)+1),COUNTIFS($AH$9:AH11,AH11))))</f>
        <v>CORNERST</v>
      </c>
      <c r="AH11" s="55">
        <f>IF(ROWS($AH$9:AH11)&lt;=$AH$5,LARGE($W$9:$W$163,ROWS($AH$9:AH11)),"")</f>
        <v>9.0909090909090912E-2</v>
      </c>
      <c r="AJ11" s="56" t="str">
        <f t="shared" si="5"/>
        <v>SUNUASSUR</v>
      </c>
      <c r="AK11" s="57">
        <f t="shared" si="15"/>
        <v>-0.34545454545454546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CHAMS</v>
      </c>
      <c r="AQ11" s="58">
        <f t="shared" si="9"/>
        <v>34800414</v>
      </c>
      <c r="AR11" s="58"/>
      <c r="AS11" s="56" t="str">
        <f t="shared" si="10"/>
        <v>ZENITHBANK</v>
      </c>
      <c r="AT11" s="59">
        <f t="shared" si="11"/>
        <v>3850973149.5499959</v>
      </c>
    </row>
    <row r="12" spans="2:46" x14ac:dyDescent="0.3">
      <c r="B12" s="60" t="s">
        <v>28</v>
      </c>
      <c r="C12" s="41">
        <v>29.2</v>
      </c>
      <c r="D12" s="41">
        <v>31.3</v>
      </c>
      <c r="E12" s="41">
        <v>28.5</v>
      </c>
      <c r="F12" s="42">
        <v>29.2</v>
      </c>
      <c r="G12" s="62">
        <v>0</v>
      </c>
      <c r="H12" s="62">
        <v>0</v>
      </c>
      <c r="I12" s="63">
        <v>128005001</v>
      </c>
      <c r="J12" s="64">
        <v>3818123226.1500058</v>
      </c>
      <c r="K12" s="65">
        <v>0.39047619047619042</v>
      </c>
      <c r="L12" s="47"/>
      <c r="N12" s="48" t="s">
        <v>127</v>
      </c>
      <c r="O12" s="49">
        <v>13.25</v>
      </c>
      <c r="P12" s="50" t="s">
        <v>165</v>
      </c>
      <c r="T12" s="51">
        <f t="shared" si="0"/>
        <v>8.606557377049187</v>
      </c>
      <c r="V12" s="7" t="str">
        <f t="shared" si="1"/>
        <v>ACCESSCORP</v>
      </c>
      <c r="W12" s="52">
        <f t="shared" si="12"/>
        <v>0</v>
      </c>
      <c r="X12" s="52">
        <f t="shared" si="13"/>
        <v>0.39047619047619042</v>
      </c>
      <c r="Y12" s="53">
        <f t="shared" si="2"/>
        <v>128005001</v>
      </c>
      <c r="Z12" s="53">
        <f t="shared" si="3"/>
        <v>3818123226.1500058</v>
      </c>
      <c r="AA12" s="8">
        <v>4</v>
      </c>
      <c r="AB12" s="54" t="str" cm="1">
        <f t="array" ref="AB12">IF($AC12="","",INDEX($V$9:$V$163,SMALL(IF($W$9:$W$163=$AC12,ROW($V$9:$V$163)-ROW($V$9)+1),COUNTIFS($AC$9:AC12,AC12))))</f>
        <v>ROYALEX</v>
      </c>
      <c r="AC12" s="55">
        <f>IF(ROWS($AC$9:AC12)&lt;=$AC$5,SMALL($W$9:$W$163,ROWS($AC$9:AC12)),"")</f>
        <v>-7.8571428571428487E-2</v>
      </c>
      <c r="AD12" s="56" t="str">
        <f t="shared" si="4"/>
        <v>ROYALEX</v>
      </c>
      <c r="AE12" s="57">
        <f t="shared" si="14"/>
        <v>-7.8571428571428487E-2</v>
      </c>
      <c r="AF12" s="57"/>
      <c r="AG12" s="54" t="str" cm="1">
        <f t="array" ref="AG12">IF($AH12="","",INDEX($V$9:$V$163,SMALL(IF($W$9:$W$163=$AH12,ROW($V$9:$V$163)-ROW($V$9)+1),COUNTIFS($AH$9:AH12,AH12))))</f>
        <v>RTBRISCOE</v>
      </c>
      <c r="AH12" s="55">
        <f>IF(ROWS($AH$9:AH12)&lt;=$AH$5,LARGE($W$9:$W$163,ROWS($AH$9:AH12)),"")</f>
        <v>8.6065573770491871E-2</v>
      </c>
      <c r="AJ12" s="56" t="str">
        <f t="shared" si="5"/>
        <v>ELLAHLAKES</v>
      </c>
      <c r="AK12" s="57">
        <f t="shared" si="15"/>
        <v>-0.33955223880597019</v>
      </c>
      <c r="AM12" s="56" t="str">
        <f t="shared" si="6"/>
        <v>RTBRISCOE</v>
      </c>
      <c r="AN12" s="57">
        <f t="shared" si="7"/>
        <v>2.7857142857142856</v>
      </c>
      <c r="AP12" s="56" t="str">
        <f t="shared" si="8"/>
        <v>ZENITHBANK</v>
      </c>
      <c r="AQ12" s="58">
        <f t="shared" si="9"/>
        <v>30422739</v>
      </c>
      <c r="AR12" s="58"/>
      <c r="AS12" s="56" t="str">
        <f t="shared" si="10"/>
        <v>ACCESSCORP</v>
      </c>
      <c r="AT12" s="59">
        <f t="shared" si="11"/>
        <v>3818123226.1500058</v>
      </c>
    </row>
    <row r="13" spans="2:46" x14ac:dyDescent="0.3">
      <c r="B13" s="60" t="s">
        <v>29</v>
      </c>
      <c r="C13" s="41">
        <v>12.9</v>
      </c>
      <c r="D13" s="61">
        <v>13.9</v>
      </c>
      <c r="E13" s="61">
        <v>12.35</v>
      </c>
      <c r="F13" s="42">
        <v>13.8</v>
      </c>
      <c r="G13" s="62">
        <v>0.90000000000000036</v>
      </c>
      <c r="H13" s="62">
        <v>6.9767441860465143</v>
      </c>
      <c r="I13" s="63">
        <v>16210052</v>
      </c>
      <c r="J13" s="64">
        <v>204722363.65000001</v>
      </c>
      <c r="K13" s="65">
        <v>-6.7567567567567544E-2</v>
      </c>
      <c r="L13" s="47"/>
      <c r="N13" s="48" t="s">
        <v>79</v>
      </c>
      <c r="O13" s="49">
        <v>17.45</v>
      </c>
      <c r="P13" s="50" t="s">
        <v>166</v>
      </c>
      <c r="T13" s="51">
        <f t="shared" si="0"/>
        <v>7.3846153846153797</v>
      </c>
      <c r="V13" s="7" t="str">
        <f t="shared" si="1"/>
        <v>AFRIPRUD</v>
      </c>
      <c r="W13" s="52">
        <f t="shared" si="12"/>
        <v>6.9767441860465143E-2</v>
      </c>
      <c r="X13" s="52">
        <f t="shared" si="13"/>
        <v>-6.7567567567567544E-2</v>
      </c>
      <c r="Y13" s="53">
        <f t="shared" si="2"/>
        <v>16210052</v>
      </c>
      <c r="Z13" s="53">
        <f t="shared" si="3"/>
        <v>204722363.65000001</v>
      </c>
      <c r="AA13" s="8">
        <v>5</v>
      </c>
      <c r="AB13" s="54" t="str" cm="1">
        <f t="array" ref="AB13">IF($AC13="","",INDEX($V$9:$V$163,SMALL(IF($W$9:$W$163=$AC13,ROW($V$9:$V$163)-ROW($V$9)+1),COUNTIFS($AC$9:AC13,AC13))))</f>
        <v>LIVINGTRUST</v>
      </c>
      <c r="AC13" s="55">
        <f>IF(ROWS($AC$9:AC13)&lt;=$AC$5,SMALL($W$9:$W$163,ROWS($AC$9:AC13)),"")</f>
        <v>-7.3170731707317041E-2</v>
      </c>
      <c r="AD13" s="56" t="str">
        <f t="shared" si="4"/>
        <v>LIVINGTRUST</v>
      </c>
      <c r="AE13" s="57">
        <f t="shared" si="14"/>
        <v>-7.3170731707317041E-2</v>
      </c>
      <c r="AF13" s="57"/>
      <c r="AG13" s="54" t="str" cm="1">
        <f t="array" ref="AG13">IF($AH13="","",INDEX($V$9:$V$163,SMALL(IF($W$9:$W$163=$AH13,ROW($V$9:$V$163)-ROW($V$9)+1),COUNTIFS($AH$9:AH13,AH13))))</f>
        <v>HONYFLOUR</v>
      </c>
      <c r="AH13" s="55">
        <f>IF(ROWS($AH$9:AH13)&lt;=$AH$5,LARGE($W$9:$W$163,ROWS($AH$9:AH13)),"")</f>
        <v>7.3846153846153798E-2</v>
      </c>
      <c r="AJ13" s="56" t="str">
        <f t="shared" si="5"/>
        <v>ROYALEX</v>
      </c>
      <c r="AK13" s="57">
        <f t="shared" si="15"/>
        <v>-0.30645161290322587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UBA</v>
      </c>
      <c r="AQ13" s="58">
        <f t="shared" si="9"/>
        <v>30392364</v>
      </c>
      <c r="AR13" s="58"/>
      <c r="AS13" s="56" t="str">
        <f t="shared" si="10"/>
        <v>GTCO</v>
      </c>
      <c r="AT13" s="59">
        <f t="shared" si="11"/>
        <v>2428067583</v>
      </c>
    </row>
    <row r="14" spans="2:46" x14ac:dyDescent="0.3">
      <c r="B14" s="60" t="s">
        <v>30</v>
      </c>
      <c r="C14" s="41">
        <v>4.0999999999999996</v>
      </c>
      <c r="D14" s="41">
        <v>4.25</v>
      </c>
      <c r="E14" s="41">
        <v>4.07</v>
      </c>
      <c r="F14" s="42">
        <v>4.0999999999999996</v>
      </c>
      <c r="G14" s="62">
        <v>0</v>
      </c>
      <c r="H14" s="62">
        <v>0</v>
      </c>
      <c r="I14" s="63">
        <v>6837066</v>
      </c>
      <c r="J14" s="64">
        <v>28286529.84</v>
      </c>
      <c r="K14" s="65">
        <v>8.1794195250659563E-2</v>
      </c>
      <c r="L14" s="47"/>
      <c r="N14" s="48" t="s">
        <v>29</v>
      </c>
      <c r="O14" s="49">
        <v>13.8</v>
      </c>
      <c r="P14" s="50" t="s">
        <v>167</v>
      </c>
      <c r="T14" s="51">
        <f t="shared" si="0"/>
        <v>6.9767441860465143</v>
      </c>
      <c r="V14" s="7" t="str">
        <f t="shared" si="1"/>
        <v>AIICO</v>
      </c>
      <c r="W14" s="52">
        <f t="shared" si="12"/>
        <v>0</v>
      </c>
      <c r="X14" s="52">
        <f t="shared" si="13"/>
        <v>8.1794195250659563E-2</v>
      </c>
      <c r="Y14" s="53">
        <f t="shared" si="2"/>
        <v>6837066</v>
      </c>
      <c r="Z14" s="53">
        <f t="shared" si="3"/>
        <v>28286529.84</v>
      </c>
      <c r="AA14" s="8">
        <v>6</v>
      </c>
      <c r="AB14" s="54" t="str" cm="1">
        <f t="array" ref="AB14">IF($AC14="","",INDEX($V$9:$V$163,SMALL(IF($W$9:$W$163=$AC14,ROW($V$9:$V$163)-ROW($V$9)+1),COUNTIFS($AC$9:AC14,AC14))))</f>
        <v>CUTIX</v>
      </c>
      <c r="AC14" s="55">
        <f>IF(ROWS($AC$9:AC14)&lt;=$AC$5,SMALL($W$9:$W$163,ROWS($AC$9:AC14)),"")</f>
        <v>-6.8965517241379226E-2</v>
      </c>
      <c r="AD14" s="56" t="str">
        <f t="shared" si="4"/>
        <v>CUTIX</v>
      </c>
      <c r="AE14" s="57">
        <f t="shared" si="14"/>
        <v>-6.8965517241379226E-2</v>
      </c>
      <c r="AF14" s="57"/>
      <c r="AG14" s="54" t="str" cm="1">
        <f t="array" ref="AG14">IF($AH14="","",INDEX($V$9:$V$163,SMALL(IF($W$9:$W$163=$AH14,ROW($V$9:$V$163)-ROW($V$9)+1),COUNTIFS($AH$9:AH14,AH14))))</f>
        <v>AFRIPRUD</v>
      </c>
      <c r="AH14" s="55">
        <f>IF(ROWS($AH$9:AH14)&lt;=$AH$5,LARGE($W$9:$W$163,ROWS($AH$9:AH14)),"")</f>
        <v>6.9767441860465143E-2</v>
      </c>
      <c r="AJ14" s="56" t="str">
        <f t="shared" si="5"/>
        <v>GEREGU</v>
      </c>
      <c r="AK14" s="57">
        <f t="shared" si="15"/>
        <v>-0.27665352606219884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SOVRENINS</v>
      </c>
      <c r="AQ14" s="58">
        <f t="shared" si="9"/>
        <v>24017088</v>
      </c>
      <c r="AR14" s="58"/>
      <c r="AS14" s="56" t="str">
        <f t="shared" si="10"/>
        <v>UBA</v>
      </c>
      <c r="AT14" s="59">
        <f t="shared" si="11"/>
        <v>1454356399.1499989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4139</v>
      </c>
      <c r="J15" s="64">
        <v>26377986.100000001</v>
      </c>
      <c r="K15" s="65">
        <v>1.5556828193832599</v>
      </c>
      <c r="L15" s="47"/>
      <c r="N15" s="48" t="s">
        <v>92</v>
      </c>
      <c r="O15" s="49">
        <v>4.7</v>
      </c>
      <c r="P15" s="50" t="s">
        <v>168</v>
      </c>
      <c r="T15" s="51">
        <f t="shared" si="0"/>
        <v>6.8181818181818139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4139</v>
      </c>
      <c r="Z15" s="53">
        <f t="shared" si="3"/>
        <v>26377986.100000001</v>
      </c>
      <c r="AA15" s="8">
        <v>7</v>
      </c>
      <c r="AB15" s="54" t="str" cm="1">
        <f t="array" ref="AB15">IF($AC15="","",INDEX($V$9:$V$163,SMALL(IF($W$9:$W$163=$AC15,ROW($V$9:$V$163)-ROW($V$9)+1),COUNTIFS($AC$9:AC15,AC15))))</f>
        <v>PRESTIGE</v>
      </c>
      <c r="AC15" s="55">
        <f>IF(ROWS($AC$9:AC15)&lt;=$AC$5,SMALL($W$9:$W$163,ROWS($AC$9:AC15)),"")</f>
        <v>-5.4054054054054106E-2</v>
      </c>
      <c r="AD15" s="56" t="str">
        <f t="shared" si="4"/>
        <v>PRESTIGE</v>
      </c>
      <c r="AE15" s="57">
        <f t="shared" si="14"/>
        <v>-5.4054054054054106E-2</v>
      </c>
      <c r="AF15" s="57"/>
      <c r="AG15" s="54" t="str" cm="1">
        <f t="array" ref="AG15">IF($AH15="","",INDEX($V$9:$V$163,SMALL(IF($W$9:$W$163=$AH15,ROW($V$9:$V$163)-ROW($V$9)+1),COUNTIFS($AH$9:AH15,AH15))))</f>
        <v>LEGENDINT</v>
      </c>
      <c r="AH15" s="55">
        <f>IF(ROWS($AH$9:AH15)&lt;=$AH$5,LARGE($W$9:$W$163,ROWS($AH$9:AH15)),"")</f>
        <v>6.8181818181818135E-2</v>
      </c>
      <c r="AJ15" s="56" t="str">
        <f t="shared" si="5"/>
        <v>LASACO</v>
      </c>
      <c r="AK15" s="57">
        <f t="shared" si="15"/>
        <v>-0.25714285714285712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GTCO</v>
      </c>
      <c r="AQ15" s="58">
        <f t="shared" si="9"/>
        <v>18400543</v>
      </c>
      <c r="AR15" s="58"/>
      <c r="AS15" s="56" t="str">
        <f t="shared" si="10"/>
        <v>MTNN</v>
      </c>
      <c r="AT15" s="59">
        <f t="shared" si="11"/>
        <v>983292645.60000002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4728722</v>
      </c>
      <c r="J16" s="64">
        <v>6623933728.4000006</v>
      </c>
      <c r="K16" s="65">
        <v>1.2788059701492536</v>
      </c>
      <c r="L16" s="47"/>
      <c r="N16" s="48" t="s">
        <v>151</v>
      </c>
      <c r="O16" s="49">
        <v>0.96</v>
      </c>
      <c r="P16" s="50" t="s">
        <v>169</v>
      </c>
      <c r="T16" s="51">
        <f t="shared" si="0"/>
        <v>6.6666666666666599</v>
      </c>
      <c r="V16" s="7" t="str">
        <f t="shared" si="1"/>
        <v>ARADEL</v>
      </c>
      <c r="W16" s="52">
        <f t="shared" si="12"/>
        <v>0</v>
      </c>
      <c r="X16" s="52">
        <f t="shared" si="13"/>
        <v>1.2788059701492536</v>
      </c>
      <c r="Y16" s="53">
        <f t="shared" si="2"/>
        <v>4728722</v>
      </c>
      <c r="Z16" s="53">
        <f t="shared" si="3"/>
        <v>6623933728.4000006</v>
      </c>
      <c r="AA16" s="8">
        <v>8</v>
      </c>
      <c r="AB16" s="54" t="str" cm="1">
        <f t="array" ref="AB16">IF($AC16="","",INDEX($V$9:$V$163,SMALL(IF($W$9:$W$163=$AC16,ROW($V$9:$V$163)-ROW($V$9)+1),COUNTIFS($AC$9:AC16,AC16))))</f>
        <v>FIDELITYBK</v>
      </c>
      <c r="AC16" s="55">
        <f>IF(ROWS($AC$9:AC16)&lt;=$AC$5,SMALL($W$9:$W$163,ROWS($AC$9:AC16)),"")</f>
        <v>-4.5454545454545456E-2</v>
      </c>
      <c r="AD16" s="56" t="str">
        <f t="shared" si="4"/>
        <v>FIDELITYBK</v>
      </c>
      <c r="AE16" s="57">
        <f t="shared" si="14"/>
        <v>-4.5454545454545456E-2</v>
      </c>
      <c r="AF16" s="57"/>
      <c r="AG16" s="54" t="str" cm="1">
        <f t="array" ref="AG16">IF($AH16="","",INDEX($V$9:$V$163,SMALL(IF($W$9:$W$163=$AH16,ROW($V$9:$V$163)-ROW($V$9)+1),COUNTIFS($AH$9:AH16,AH16))))</f>
        <v>UNIVINSURE</v>
      </c>
      <c r="AH16" s="55">
        <f>IF(ROWS($AH$9:AH16)&lt;=$AH$5,LARGE($W$9:$W$163,ROWS($AH$9:AH16)),"")</f>
        <v>6.6666666666666596E-2</v>
      </c>
      <c r="AJ16" s="56" t="str">
        <f t="shared" si="5"/>
        <v>TRIPPLEG</v>
      </c>
      <c r="AK16" s="57">
        <f t="shared" si="15"/>
        <v>-0.22850678733031671</v>
      </c>
      <c r="AM16" s="56" t="str">
        <f t="shared" si="6"/>
        <v>HBMNG</v>
      </c>
      <c r="AN16" s="57">
        <f t="shared" si="7"/>
        <v>1.5985130111524164</v>
      </c>
      <c r="AP16" s="56" t="str">
        <f t="shared" si="8"/>
        <v>AFRIPRUD</v>
      </c>
      <c r="AQ16" s="58">
        <f t="shared" si="9"/>
        <v>16210052</v>
      </c>
      <c r="AR16" s="58"/>
      <c r="AS16" s="56" t="str">
        <f t="shared" si="10"/>
        <v>HBMNG</v>
      </c>
      <c r="AT16" s="59">
        <f t="shared" si="11"/>
        <v>773107516.10000002</v>
      </c>
    </row>
    <row r="17" spans="2:46" x14ac:dyDescent="0.3">
      <c r="B17" s="60" t="s">
        <v>33</v>
      </c>
      <c r="C17" s="41">
        <v>3.63</v>
      </c>
      <c r="D17" s="41">
        <v>3.63</v>
      </c>
      <c r="E17" s="41">
        <v>3.63</v>
      </c>
      <c r="F17" s="42">
        <v>3.63</v>
      </c>
      <c r="G17" s="62">
        <v>0</v>
      </c>
      <c r="H17" s="62">
        <v>0</v>
      </c>
      <c r="I17" s="63">
        <v>242296</v>
      </c>
      <c r="J17" s="64">
        <v>799842.17</v>
      </c>
      <c r="K17" s="65">
        <v>-0.14588235294117646</v>
      </c>
      <c r="L17" s="47"/>
      <c r="N17" s="48" t="s">
        <v>85</v>
      </c>
      <c r="O17" s="49">
        <v>9.1</v>
      </c>
      <c r="P17" s="50" t="s">
        <v>170</v>
      </c>
      <c r="T17" s="51">
        <f t="shared" si="0"/>
        <v>6.4327485380116833</v>
      </c>
      <c r="V17" s="7" t="str">
        <f t="shared" si="1"/>
        <v>AUSTINLAZ</v>
      </c>
      <c r="W17" s="52">
        <f t="shared" si="12"/>
        <v>0</v>
      </c>
      <c r="X17" s="52">
        <f t="shared" si="13"/>
        <v>-0.14588235294117646</v>
      </c>
      <c r="Y17" s="53">
        <f t="shared" si="2"/>
        <v>242296</v>
      </c>
      <c r="Z17" s="53">
        <f t="shared" si="3"/>
        <v>799842.17</v>
      </c>
      <c r="AA17" s="8">
        <v>9</v>
      </c>
      <c r="AB17" s="54" t="str" cm="1">
        <f t="array" ref="AB17">IF($AC17="","",INDEX($V$9:$V$163,SMALL(IF($W$9:$W$163=$AC17,ROW($V$9:$V$163)-ROW($V$9)+1),COUNTIFS($AC$9:AC17,AC17))))</f>
        <v>UBA</v>
      </c>
      <c r="AC17" s="55">
        <f>IF(ROWS($AC$9:AC17)&lt;=$AC$5,SMALL($W$9:$W$163,ROWS($AC$9:AC17)),"")</f>
        <v>-4.3659043659043689E-2</v>
      </c>
      <c r="AD17" s="56" t="str">
        <f t="shared" si="4"/>
        <v>UBA</v>
      </c>
      <c r="AE17" s="57">
        <f t="shared" si="14"/>
        <v>-4.3659043659043689E-2</v>
      </c>
      <c r="AF17" s="57"/>
      <c r="AG17" s="54" t="str" cm="1">
        <f t="array" ref="AG17">IF($AH17="","",INDEX($V$9:$V$163,SMALL(IF($W$9:$W$163=$AH17,ROW($V$9:$V$163)-ROW($V$9)+1),COUNTIFS($AH$9:AH17,AH17))))</f>
        <v>JAIZBANK</v>
      </c>
      <c r="AH17" s="55">
        <f>IF(ROWS($AH$9:AH17)&lt;=$AH$5,LARGE($W$9:$W$163,ROWS($AH$9:AH17)),"")</f>
        <v>6.4327485380116831E-2</v>
      </c>
      <c r="AJ17" s="56" t="str">
        <f t="shared" si="5"/>
        <v>WAPIC</v>
      </c>
      <c r="AK17" s="57">
        <f t="shared" si="15"/>
        <v>-0.21846153846153848</v>
      </c>
      <c r="AM17" s="56" t="str">
        <f t="shared" si="6"/>
        <v>AIRTELAFRI</v>
      </c>
      <c r="AN17" s="57">
        <f t="shared" si="7"/>
        <v>1.5556828193832599</v>
      </c>
      <c r="AP17" s="56" t="str">
        <f t="shared" si="8"/>
        <v>FIDELITYBK</v>
      </c>
      <c r="AQ17" s="58">
        <f t="shared" si="9"/>
        <v>14367014</v>
      </c>
      <c r="AR17" s="58"/>
      <c r="AS17" s="56" t="str">
        <f t="shared" si="10"/>
        <v>SEPLAT</v>
      </c>
      <c r="AT17" s="59">
        <f t="shared" si="11"/>
        <v>625783094.10000002</v>
      </c>
    </row>
    <row r="18" spans="2:46" x14ac:dyDescent="0.3">
      <c r="B18" s="60" t="s">
        <v>34</v>
      </c>
      <c r="C18" s="41">
        <v>147.6</v>
      </c>
      <c r="D18" s="41">
        <v>147.6</v>
      </c>
      <c r="E18" s="41">
        <v>147.6</v>
      </c>
      <c r="F18" s="42">
        <v>147.6</v>
      </c>
      <c r="G18" s="62">
        <v>0</v>
      </c>
      <c r="H18" s="62">
        <v>0</v>
      </c>
      <c r="I18" s="63">
        <v>124223</v>
      </c>
      <c r="J18" s="64">
        <v>16503025.550000001</v>
      </c>
      <c r="K18" s="65">
        <v>2.0749999999999997</v>
      </c>
      <c r="L18" s="47"/>
      <c r="N18" s="48" t="s">
        <v>119</v>
      </c>
      <c r="O18" s="49">
        <v>1.86</v>
      </c>
      <c r="P18" s="50" t="s">
        <v>171</v>
      </c>
      <c r="T18" s="51">
        <f t="shared" si="0"/>
        <v>6.2857142857142918</v>
      </c>
      <c r="V18" s="7" t="str">
        <f t="shared" si="1"/>
        <v>BERGER</v>
      </c>
      <c r="W18" s="52">
        <f t="shared" si="12"/>
        <v>0</v>
      </c>
      <c r="X18" s="52">
        <f t="shared" si="13"/>
        <v>2.0749999999999997</v>
      </c>
      <c r="Y18" s="53">
        <f t="shared" si="2"/>
        <v>124223</v>
      </c>
      <c r="Z18" s="53">
        <f t="shared" si="3"/>
        <v>16503025.550000001</v>
      </c>
      <c r="AA18" s="8">
        <v>10</v>
      </c>
      <c r="AB18" s="54" t="str" cm="1">
        <f t="array" ref="AB18">IF($AC18="","",INDEX($V$9:$V$163,SMALL(IF($W$9:$W$163=$AC18,ROW($V$9:$V$163)-ROW($V$9)+1),COUNTIFS($AC$9:AC18,AC18))))</f>
        <v>CWG</v>
      </c>
      <c r="AC18" s="55">
        <f>IF(ROWS($AC$9:AC18)&lt;=$AC$5,SMALL($W$9:$W$163,ROWS($AC$9:AC18)),"")</f>
        <v>-4.1474654377880123E-2</v>
      </c>
      <c r="AD18" s="56" t="str">
        <f t="shared" si="4"/>
        <v>CWG</v>
      </c>
      <c r="AE18" s="57">
        <f t="shared" si="14"/>
        <v>-4.1474654377880123E-2</v>
      </c>
      <c r="AF18" s="57"/>
      <c r="AG18" s="54" t="str" cm="1">
        <f t="array" ref="AG18">IF($AH18="","",INDEX($V$9:$V$163,SMALL(IF($W$9:$W$163=$AH18,ROW($V$9:$V$163)-ROW($V$9)+1),COUNTIFS($AH$9:AH18,AH18))))</f>
        <v>OMATEK</v>
      </c>
      <c r="AH18" s="55">
        <f>IF(ROWS($AH$9:AH18)&lt;=$AH$5,LARGE($W$9:$W$163,ROWS($AH$9:AH18)),"")</f>
        <v>6.2857142857142917E-2</v>
      </c>
      <c r="AJ18" s="56" t="str">
        <f t="shared" si="5"/>
        <v>UNIVINSURE</v>
      </c>
      <c r="AK18" s="57">
        <f t="shared" si="15"/>
        <v>-0.20661157024793386</v>
      </c>
      <c r="AM18" s="56" t="str">
        <f t="shared" si="6"/>
        <v>FIRSTHOLDCO</v>
      </c>
      <c r="AN18" s="57">
        <f t="shared" si="7"/>
        <v>1.5156576200417535</v>
      </c>
      <c r="AP18" s="56" t="str">
        <f t="shared" si="8"/>
        <v>JAIZBANK</v>
      </c>
      <c r="AQ18" s="58">
        <f t="shared" si="9"/>
        <v>13600786</v>
      </c>
      <c r="AR18" s="58"/>
      <c r="AS18" s="56" t="str">
        <f t="shared" si="10"/>
        <v>DANGCEM</v>
      </c>
      <c r="AT18" s="59">
        <f t="shared" si="11"/>
        <v>530671881</v>
      </c>
    </row>
    <row r="19" spans="2:46" x14ac:dyDescent="0.3">
      <c r="B19" s="60" t="s">
        <v>35</v>
      </c>
      <c r="C19" s="41">
        <v>562.79999999999995</v>
      </c>
      <c r="D19" s="41">
        <v>562.79999999999995</v>
      </c>
      <c r="E19" s="41">
        <v>562.79999999999995</v>
      </c>
      <c r="F19" s="42">
        <v>562.79999999999995</v>
      </c>
      <c r="G19" s="62">
        <v>0</v>
      </c>
      <c r="H19" s="62">
        <v>0</v>
      </c>
      <c r="I19" s="63">
        <v>54774</v>
      </c>
      <c r="J19" s="64">
        <v>27955138</v>
      </c>
      <c r="K19" s="65">
        <v>0.52108108108108087</v>
      </c>
      <c r="L19" s="47"/>
      <c r="P19" s="66"/>
      <c r="V19" s="7" t="str">
        <f t="shared" si="1"/>
        <v>BETAGLAS</v>
      </c>
      <c r="W19" s="52">
        <f t="shared" si="12"/>
        <v>0</v>
      </c>
      <c r="X19" s="52">
        <f t="shared" si="13"/>
        <v>0.52108108108108087</v>
      </c>
      <c r="Y19" s="53">
        <f t="shared" si="2"/>
        <v>54774</v>
      </c>
      <c r="Z19" s="53">
        <f t="shared" si="3"/>
        <v>27955138</v>
      </c>
    </row>
    <row r="20" spans="2:46" x14ac:dyDescent="0.3">
      <c r="B20" s="60" t="s">
        <v>36</v>
      </c>
      <c r="C20" s="41">
        <v>324</v>
      </c>
      <c r="D20" s="41">
        <v>324</v>
      </c>
      <c r="E20" s="41">
        <v>324</v>
      </c>
      <c r="F20" s="42">
        <v>324</v>
      </c>
      <c r="G20" s="62">
        <v>0</v>
      </c>
      <c r="H20" s="62">
        <v>0</v>
      </c>
      <c r="I20" s="63">
        <v>817914</v>
      </c>
      <c r="J20" s="64">
        <v>260469961</v>
      </c>
      <c r="K20" s="65">
        <v>0.81512605042016806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BUACEMENT</v>
      </c>
      <c r="W20" s="52">
        <f t="shared" si="12"/>
        <v>0</v>
      </c>
      <c r="X20" s="52">
        <f t="shared" si="13"/>
        <v>0.81512605042016806</v>
      </c>
      <c r="Y20" s="53">
        <f t="shared" si="2"/>
        <v>817914</v>
      </c>
      <c r="Z20" s="53">
        <f t="shared" si="3"/>
        <v>260469961</v>
      </c>
    </row>
    <row r="21" spans="2:46" x14ac:dyDescent="0.3">
      <c r="B21" s="60" t="s">
        <v>41</v>
      </c>
      <c r="C21" s="41">
        <v>845.1</v>
      </c>
      <c r="D21" s="61">
        <v>845.1</v>
      </c>
      <c r="E21" s="61">
        <v>845.1</v>
      </c>
      <c r="F21" s="42">
        <v>845.1</v>
      </c>
      <c r="G21" s="62">
        <v>0</v>
      </c>
      <c r="H21" s="62">
        <v>0</v>
      </c>
      <c r="I21" s="63">
        <v>300687</v>
      </c>
      <c r="J21" s="64">
        <v>228702532.19999999</v>
      </c>
      <c r="K21" s="65">
        <v>5.7829515583927904E-2</v>
      </c>
      <c r="L21" s="47"/>
      <c r="N21" s="67">
        <v>33</v>
      </c>
      <c r="O21" s="67">
        <v>25</v>
      </c>
      <c r="P21" s="67">
        <v>74</v>
      </c>
      <c r="Q21" s="68">
        <v>1.32</v>
      </c>
      <c r="V21" s="7" t="str">
        <f t="shared" si="1"/>
        <v>BUAFOODS</v>
      </c>
      <c r="W21" s="52">
        <f t="shared" si="12"/>
        <v>0</v>
      </c>
      <c r="X21" s="52">
        <f t="shared" si="13"/>
        <v>5.7829515583927904E-2</v>
      </c>
      <c r="Y21" s="53">
        <f t="shared" si="2"/>
        <v>300687</v>
      </c>
      <c r="Z21" s="53">
        <f t="shared" si="3"/>
        <v>228702532.19999999</v>
      </c>
      <c r="AG21" s="57"/>
      <c r="AH21" s="57"/>
      <c r="AI21" s="69"/>
    </row>
    <row r="22" spans="2:46" x14ac:dyDescent="0.3">
      <c r="B22" s="60" t="s">
        <v>42</v>
      </c>
      <c r="C22" s="41">
        <v>67.5</v>
      </c>
      <c r="D22" s="61">
        <v>67.5</v>
      </c>
      <c r="E22" s="61">
        <v>67.5</v>
      </c>
      <c r="F22" s="42">
        <v>67.5</v>
      </c>
      <c r="G22" s="62">
        <v>0</v>
      </c>
      <c r="H22" s="62">
        <v>0</v>
      </c>
      <c r="I22" s="63">
        <v>808829</v>
      </c>
      <c r="J22" s="64">
        <v>53183578.200000003</v>
      </c>
      <c r="K22" s="65">
        <v>0.12687813021702832</v>
      </c>
      <c r="L22" s="47"/>
      <c r="V22" s="7" t="str">
        <f t="shared" si="1"/>
        <v>CADBURY</v>
      </c>
      <c r="W22" s="52">
        <f t="shared" si="12"/>
        <v>0</v>
      </c>
      <c r="X22" s="52">
        <f t="shared" si="13"/>
        <v>0.12687813021702832</v>
      </c>
      <c r="Y22" s="53">
        <f t="shared" si="2"/>
        <v>808829</v>
      </c>
      <c r="Z22" s="53">
        <f t="shared" si="3"/>
        <v>53183578.200000003</v>
      </c>
      <c r="AG22" s="57"/>
      <c r="AH22" s="57"/>
      <c r="AI22" s="69"/>
    </row>
    <row r="23" spans="2:46" x14ac:dyDescent="0.3">
      <c r="B23" s="60" t="s">
        <v>43</v>
      </c>
      <c r="C23" s="41">
        <v>142.44999999999999</v>
      </c>
      <c r="D23" s="61">
        <v>142.44999999999999</v>
      </c>
      <c r="E23" s="61">
        <v>142.44999999999999</v>
      </c>
      <c r="F23" s="42">
        <v>142.44999999999999</v>
      </c>
      <c r="G23" s="62">
        <v>0</v>
      </c>
      <c r="H23" s="62">
        <v>0</v>
      </c>
      <c r="I23" s="63">
        <v>398346</v>
      </c>
      <c r="J23" s="64">
        <v>54741311.549999997</v>
      </c>
      <c r="K23" s="65">
        <v>1.0644927536231883</v>
      </c>
      <c r="L23" s="47"/>
      <c r="N23" s="70"/>
      <c r="O23" s="70"/>
      <c r="P23" s="70"/>
      <c r="V23" s="7" t="str">
        <f t="shared" si="1"/>
        <v>CAP</v>
      </c>
      <c r="W23" s="52">
        <f t="shared" si="12"/>
        <v>0</v>
      </c>
      <c r="X23" s="52">
        <f t="shared" si="13"/>
        <v>1.0644927536231883</v>
      </c>
      <c r="Y23" s="53">
        <f t="shared" si="2"/>
        <v>398346</v>
      </c>
      <c r="Z23" s="53">
        <f t="shared" si="3"/>
        <v>54741311.549999997</v>
      </c>
      <c r="AG23" s="57"/>
      <c r="AH23" s="57"/>
      <c r="AI23" s="69"/>
    </row>
    <row r="24" spans="2:46" x14ac:dyDescent="0.3">
      <c r="B24" s="60" t="s">
        <v>44</v>
      </c>
      <c r="C24" s="41">
        <v>5</v>
      </c>
      <c r="D24" s="61">
        <v>5.3</v>
      </c>
      <c r="E24" s="61">
        <v>5.3</v>
      </c>
      <c r="F24" s="42">
        <v>5.3</v>
      </c>
      <c r="G24" s="62">
        <v>0.29999999999999982</v>
      </c>
      <c r="H24" s="62">
        <v>5.9999999999999964</v>
      </c>
      <c r="I24" s="63">
        <v>1395943</v>
      </c>
      <c r="J24" s="64">
        <v>7474915.75</v>
      </c>
      <c r="K24" s="65">
        <v>-1.8518518518518601E-2</v>
      </c>
      <c r="L24" s="47"/>
      <c r="N24" s="70"/>
      <c r="O24" s="70" t="s">
        <v>45</v>
      </c>
      <c r="P24" s="70"/>
      <c r="V24" s="7" t="str">
        <f t="shared" si="1"/>
        <v>CAVERTON</v>
      </c>
      <c r="W24" s="52">
        <f t="shared" si="12"/>
        <v>5.9999999999999963E-2</v>
      </c>
      <c r="X24" s="52">
        <f t="shared" si="13"/>
        <v>-1.8518518518518601E-2</v>
      </c>
      <c r="Y24" s="53">
        <f t="shared" si="2"/>
        <v>1395943</v>
      </c>
      <c r="Z24" s="53">
        <f t="shared" si="3"/>
        <v>7474915.75</v>
      </c>
      <c r="AG24" s="57"/>
      <c r="AH24" s="57"/>
      <c r="AI24" s="69"/>
    </row>
    <row r="25" spans="2:46" x14ac:dyDescent="0.3">
      <c r="B25" s="60" t="s">
        <v>46</v>
      </c>
      <c r="C25" s="41">
        <v>11.25</v>
      </c>
      <c r="D25" s="41">
        <v>11.4</v>
      </c>
      <c r="E25" s="41">
        <v>11.15</v>
      </c>
      <c r="F25" s="42">
        <v>11.15</v>
      </c>
      <c r="G25" s="62">
        <v>-9.9999999999999645E-2</v>
      </c>
      <c r="H25" s="62">
        <v>-0.88888888888888573</v>
      </c>
      <c r="I25" s="63">
        <v>7033579</v>
      </c>
      <c r="J25" s="64">
        <v>79527060.900000006</v>
      </c>
      <c r="K25" s="65">
        <v>-0.20357142857142851</v>
      </c>
      <c r="L25" s="47"/>
      <c r="P25" s="71"/>
      <c r="V25" s="7" t="str">
        <f t="shared" si="1"/>
        <v>CHAMPION</v>
      </c>
      <c r="W25" s="52">
        <f t="shared" si="12"/>
        <v>-8.8888888888888577E-3</v>
      </c>
      <c r="X25" s="52">
        <f t="shared" si="13"/>
        <v>-0.20357142857142851</v>
      </c>
      <c r="Y25" s="53">
        <f t="shared" si="2"/>
        <v>7033579</v>
      </c>
      <c r="Z25" s="53">
        <f t="shared" si="3"/>
        <v>79527060.900000006</v>
      </c>
      <c r="AG25" s="57"/>
      <c r="AH25" s="57"/>
      <c r="AI25" s="69"/>
    </row>
    <row r="26" spans="2:46" x14ac:dyDescent="0.3">
      <c r="B26" s="60" t="s">
        <v>47</v>
      </c>
      <c r="C26" s="41">
        <v>4.32</v>
      </c>
      <c r="D26" s="61">
        <v>4.5</v>
      </c>
      <c r="E26" s="61">
        <v>4.3</v>
      </c>
      <c r="F26" s="42">
        <v>4.5</v>
      </c>
      <c r="G26" s="62">
        <v>0.17999999999999972</v>
      </c>
      <c r="H26" s="62">
        <v>4.1666666666666599</v>
      </c>
      <c r="I26" s="63">
        <v>34800414</v>
      </c>
      <c r="J26" s="64">
        <v>154272168.56</v>
      </c>
      <c r="K26" s="65">
        <v>0.15384615384615397</v>
      </c>
      <c r="L26" s="47"/>
      <c r="N26" s="71"/>
      <c r="O26" s="71"/>
      <c r="P26" s="71"/>
      <c r="V26" s="7" t="str">
        <f t="shared" si="1"/>
        <v>CHAMS</v>
      </c>
      <c r="W26" s="52">
        <f t="shared" si="12"/>
        <v>4.1666666666666602E-2</v>
      </c>
      <c r="X26" s="52">
        <f t="shared" si="13"/>
        <v>0.15384615384615397</v>
      </c>
      <c r="Y26" s="53">
        <f t="shared" si="2"/>
        <v>34800414</v>
      </c>
      <c r="Z26" s="53">
        <f t="shared" si="3"/>
        <v>154272168.56</v>
      </c>
      <c r="AG26" s="57"/>
      <c r="AH26" s="57"/>
      <c r="AI26" s="69"/>
    </row>
    <row r="27" spans="2:46" x14ac:dyDescent="0.3">
      <c r="B27" s="60" t="s">
        <v>48</v>
      </c>
      <c r="C27" s="41">
        <v>13.2</v>
      </c>
      <c r="D27" s="61">
        <v>13.2</v>
      </c>
      <c r="E27" s="61">
        <v>13.2</v>
      </c>
      <c r="F27" s="42">
        <v>13.2</v>
      </c>
      <c r="G27" s="62">
        <v>0</v>
      </c>
      <c r="H27" s="62">
        <v>0</v>
      </c>
      <c r="I27" s="63">
        <v>1436</v>
      </c>
      <c r="J27" s="64">
        <v>17960</v>
      </c>
      <c r="K27" s="65">
        <v>0</v>
      </c>
      <c r="L27" s="47"/>
      <c r="V27" s="7" t="str">
        <f t="shared" si="1"/>
        <v>CHELLARAM</v>
      </c>
      <c r="W27" s="52">
        <f t="shared" si="12"/>
        <v>0</v>
      </c>
      <c r="X27" s="52">
        <f t="shared" si="13"/>
        <v>0</v>
      </c>
      <c r="Y27" s="53">
        <f t="shared" si="2"/>
        <v>1436</v>
      </c>
      <c r="Z27" s="53">
        <f t="shared" si="3"/>
        <v>17960</v>
      </c>
      <c r="AG27" s="57"/>
      <c r="AH27" s="57"/>
      <c r="AI27" s="69"/>
    </row>
    <row r="28" spans="2:46" x14ac:dyDescent="0.3">
      <c r="B28" s="60" t="s">
        <v>49</v>
      </c>
      <c r="C28" s="41">
        <v>5.8</v>
      </c>
      <c r="D28" s="61">
        <v>6.35</v>
      </c>
      <c r="E28" s="61">
        <v>6.25</v>
      </c>
      <c r="F28" s="42">
        <v>6.35</v>
      </c>
      <c r="G28" s="62">
        <v>0.54999999999999982</v>
      </c>
      <c r="H28" s="62">
        <v>9.4827586206896513</v>
      </c>
      <c r="I28" s="63">
        <v>1461339</v>
      </c>
      <c r="J28" s="64">
        <v>9119107.1999999993</v>
      </c>
      <c r="K28" s="65">
        <v>-7.2992700729927029E-2</v>
      </c>
      <c r="L28" s="47"/>
      <c r="N28" s="72"/>
      <c r="V28" s="7" t="str">
        <f t="shared" si="1"/>
        <v>CILEASING</v>
      </c>
      <c r="W28" s="52">
        <f t="shared" si="12"/>
        <v>9.4827586206896519E-2</v>
      </c>
      <c r="X28" s="52">
        <f t="shared" si="13"/>
        <v>-7.2992700729927029E-2</v>
      </c>
      <c r="Y28" s="53">
        <f t="shared" si="2"/>
        <v>1461339</v>
      </c>
      <c r="Z28" s="53">
        <f t="shared" si="3"/>
        <v>9119107.1999999993</v>
      </c>
      <c r="AG28" s="57"/>
      <c r="AH28" s="57"/>
      <c r="AI28" s="69"/>
    </row>
    <row r="29" spans="2:46" x14ac:dyDescent="0.3">
      <c r="B29" s="60" t="s">
        <v>50</v>
      </c>
      <c r="C29" s="41">
        <v>2.99</v>
      </c>
      <c r="D29" s="41">
        <v>3.24</v>
      </c>
      <c r="E29" s="41">
        <v>2.99</v>
      </c>
      <c r="F29" s="42">
        <v>3.16</v>
      </c>
      <c r="G29" s="62">
        <v>0.16999999999999993</v>
      </c>
      <c r="H29" s="62">
        <v>5.6856187290969871</v>
      </c>
      <c r="I29" s="63">
        <v>12736136</v>
      </c>
      <c r="J29" s="64">
        <v>39335447.420000002</v>
      </c>
      <c r="K29" s="65">
        <v>-0.16842105263157892</v>
      </c>
      <c r="L29" s="47"/>
      <c r="V29" s="7" t="str">
        <f t="shared" si="1"/>
        <v>CMFC</v>
      </c>
      <c r="W29" s="52">
        <f t="shared" si="12"/>
        <v>5.6856187290969869E-2</v>
      </c>
      <c r="X29" s="52">
        <f t="shared" si="13"/>
        <v>-0.16842105263157892</v>
      </c>
      <c r="Y29" s="53">
        <f t="shared" si="2"/>
        <v>12736136</v>
      </c>
      <c r="Z29" s="53">
        <f t="shared" si="3"/>
        <v>39335447.420000002</v>
      </c>
      <c r="AG29" s="57"/>
      <c r="AH29" s="57"/>
      <c r="AI29" s="69"/>
    </row>
    <row r="30" spans="2:46" x14ac:dyDescent="0.3">
      <c r="B30" s="60" t="s">
        <v>51</v>
      </c>
      <c r="C30" s="41">
        <v>116</v>
      </c>
      <c r="D30" s="41">
        <v>127.6</v>
      </c>
      <c r="E30" s="41">
        <v>127.6</v>
      </c>
      <c r="F30" s="42">
        <v>127.6</v>
      </c>
      <c r="G30" s="62">
        <v>11.599999999999994</v>
      </c>
      <c r="H30" s="62">
        <v>9.9999999999999947</v>
      </c>
      <c r="I30" s="63">
        <v>873802</v>
      </c>
      <c r="J30" s="64">
        <v>111497134</v>
      </c>
      <c r="K30" s="65">
        <v>0.27600000000000002</v>
      </c>
      <c r="L30" s="47"/>
      <c r="V30" s="7" t="str">
        <f t="shared" si="1"/>
        <v>CNIF</v>
      </c>
      <c r="W30" s="52">
        <f t="shared" si="12"/>
        <v>9.999999999999995E-2</v>
      </c>
      <c r="X30" s="52">
        <f t="shared" si="13"/>
        <v>0.27600000000000002</v>
      </c>
      <c r="Y30" s="53">
        <f t="shared" si="2"/>
        <v>873802</v>
      </c>
      <c r="Z30" s="53">
        <f t="shared" si="3"/>
        <v>111497134</v>
      </c>
      <c r="AG30" s="57"/>
      <c r="AH30" s="57"/>
      <c r="AI30" s="69"/>
    </row>
    <row r="31" spans="2:46" x14ac:dyDescent="0.3">
      <c r="B31" s="60" t="s">
        <v>52</v>
      </c>
      <c r="C31" s="41">
        <v>6.8</v>
      </c>
      <c r="D31" s="41">
        <v>7.25</v>
      </c>
      <c r="E31" s="41">
        <v>6.99</v>
      </c>
      <c r="F31" s="42">
        <v>6.99</v>
      </c>
      <c r="G31" s="62">
        <v>0.19000000000000039</v>
      </c>
      <c r="H31" s="62">
        <v>2.7941176470588291</v>
      </c>
      <c r="I31" s="63">
        <v>1651564</v>
      </c>
      <c r="J31" s="64">
        <v>11572758.16</v>
      </c>
      <c r="K31" s="65">
        <v>0.61059907834101401</v>
      </c>
      <c r="L31" s="47"/>
      <c r="V31" s="7" t="str">
        <f t="shared" si="1"/>
        <v>CONHALLPLC</v>
      </c>
      <c r="W31" s="52">
        <f t="shared" si="12"/>
        <v>2.7941176470588292E-2</v>
      </c>
      <c r="X31" s="52">
        <f t="shared" si="13"/>
        <v>0.61059907834101401</v>
      </c>
      <c r="Y31" s="53">
        <f t="shared" si="2"/>
        <v>1651564</v>
      </c>
      <c r="Z31" s="53">
        <f t="shared" si="3"/>
        <v>11572758.16</v>
      </c>
    </row>
    <row r="32" spans="2:46" x14ac:dyDescent="0.3">
      <c r="B32" s="60" t="s">
        <v>53</v>
      </c>
      <c r="C32" s="41">
        <v>210</v>
      </c>
      <c r="D32" s="61">
        <v>210</v>
      </c>
      <c r="E32" s="61">
        <v>210</v>
      </c>
      <c r="F32" s="42">
        <v>210</v>
      </c>
      <c r="G32" s="62">
        <v>0</v>
      </c>
      <c r="H32" s="62">
        <v>0</v>
      </c>
      <c r="I32" s="63">
        <v>46953</v>
      </c>
      <c r="J32" s="64">
        <v>9071521.1999999993</v>
      </c>
      <c r="K32" s="65">
        <v>0.12179487179487181</v>
      </c>
      <c r="L32" s="47"/>
      <c r="V32" s="7" t="str">
        <f t="shared" si="1"/>
        <v>CONOIL</v>
      </c>
      <c r="W32" s="52">
        <f t="shared" si="12"/>
        <v>0</v>
      </c>
      <c r="X32" s="52">
        <f t="shared" si="13"/>
        <v>0.12179487179487181</v>
      </c>
      <c r="Y32" s="53">
        <f t="shared" si="2"/>
        <v>46953</v>
      </c>
      <c r="Z32" s="53">
        <f t="shared" si="3"/>
        <v>9071521.1999999993</v>
      </c>
    </row>
    <row r="33" spans="2:26" x14ac:dyDescent="0.3">
      <c r="B33" s="60" t="s">
        <v>54</v>
      </c>
      <c r="C33" s="41">
        <v>5.5</v>
      </c>
      <c r="D33" s="61">
        <v>6</v>
      </c>
      <c r="E33" s="61">
        <v>5.2</v>
      </c>
      <c r="F33" s="42">
        <v>6</v>
      </c>
      <c r="G33" s="62">
        <v>0.5</v>
      </c>
      <c r="H33" s="62">
        <v>9.0909090909090917</v>
      </c>
      <c r="I33" s="63">
        <v>4724173</v>
      </c>
      <c r="J33" s="64">
        <v>26891827.149999999</v>
      </c>
      <c r="K33" s="65">
        <v>6.7114093959732557E-3</v>
      </c>
      <c r="V33" s="7" t="str">
        <f t="shared" si="1"/>
        <v>CORNERST</v>
      </c>
      <c r="W33" s="52">
        <f t="shared" si="12"/>
        <v>9.0909090909090912E-2</v>
      </c>
      <c r="X33" s="52">
        <f t="shared" si="13"/>
        <v>6.7114093959732557E-3</v>
      </c>
      <c r="Y33" s="53">
        <f t="shared" si="2"/>
        <v>4724173</v>
      </c>
      <c r="Z33" s="53">
        <f t="shared" si="3"/>
        <v>26891827.149999999</v>
      </c>
    </row>
    <row r="34" spans="2:26" x14ac:dyDescent="0.3">
      <c r="B34" s="60" t="s">
        <v>55</v>
      </c>
      <c r="C34" s="41">
        <v>78.45</v>
      </c>
      <c r="D34" s="41">
        <v>78.45</v>
      </c>
      <c r="E34" s="41">
        <v>78.45</v>
      </c>
      <c r="F34" s="42">
        <v>78.45</v>
      </c>
      <c r="G34" s="62">
        <v>0</v>
      </c>
      <c r="H34" s="62">
        <v>0</v>
      </c>
      <c r="I34" s="63">
        <v>6893743</v>
      </c>
      <c r="J34" s="64">
        <v>507465064.05000001</v>
      </c>
      <c r="K34" s="65">
        <v>0.82441860465116279</v>
      </c>
      <c r="L34" s="47"/>
      <c r="V34" s="7" t="str">
        <f t="shared" si="1"/>
        <v>CUSTODIAN</v>
      </c>
      <c r="W34" s="52">
        <f t="shared" si="12"/>
        <v>0</v>
      </c>
      <c r="X34" s="52">
        <f t="shared" si="13"/>
        <v>0.82441860465116279</v>
      </c>
      <c r="Y34" s="53">
        <f t="shared" si="2"/>
        <v>6893743</v>
      </c>
      <c r="Z34" s="53">
        <f t="shared" si="3"/>
        <v>507465064.05000001</v>
      </c>
    </row>
    <row r="35" spans="2:26" x14ac:dyDescent="0.3">
      <c r="B35" s="60" t="s">
        <v>56</v>
      </c>
      <c r="C35" s="41">
        <v>2.9</v>
      </c>
      <c r="D35" s="61">
        <v>2.8</v>
      </c>
      <c r="E35" s="61">
        <v>2.65</v>
      </c>
      <c r="F35" s="42">
        <v>2.7</v>
      </c>
      <c r="G35" s="62">
        <v>-0.19999999999999973</v>
      </c>
      <c r="H35" s="62">
        <v>-6.8965517241379226</v>
      </c>
      <c r="I35" s="63">
        <v>12528840</v>
      </c>
      <c r="J35" s="64">
        <v>34411898.119999997</v>
      </c>
      <c r="K35" s="65">
        <v>-0.12903225806451613</v>
      </c>
      <c r="L35" s="47"/>
      <c r="V35" s="7" t="str">
        <f t="shared" si="1"/>
        <v>CUTIX</v>
      </c>
      <c r="W35" s="52">
        <f t="shared" si="12"/>
        <v>-6.8965517241379226E-2</v>
      </c>
      <c r="X35" s="52">
        <f t="shared" si="13"/>
        <v>-0.12903225806451613</v>
      </c>
      <c r="Y35" s="53">
        <f t="shared" si="2"/>
        <v>12528840</v>
      </c>
      <c r="Z35" s="53">
        <f t="shared" si="3"/>
        <v>34411898.119999997</v>
      </c>
    </row>
    <row r="36" spans="2:26" x14ac:dyDescent="0.3">
      <c r="B36" s="60" t="s">
        <v>57</v>
      </c>
      <c r="C36" s="41">
        <v>21.7</v>
      </c>
      <c r="D36" s="61">
        <v>20.8</v>
      </c>
      <c r="E36" s="61">
        <v>20.8</v>
      </c>
      <c r="F36" s="42">
        <v>20.8</v>
      </c>
      <c r="G36" s="62">
        <v>-0.89999999999999858</v>
      </c>
      <c r="H36" s="62">
        <v>-4.1474654377880125</v>
      </c>
      <c r="I36" s="63">
        <v>997744</v>
      </c>
      <c r="J36" s="64">
        <v>20993906.649999999</v>
      </c>
      <c r="K36" s="65">
        <v>0.15555555555555567</v>
      </c>
      <c r="L36" s="47"/>
      <c r="V36" s="7" t="str">
        <f t="shared" si="1"/>
        <v>CWG</v>
      </c>
      <c r="W36" s="52">
        <f t="shared" si="12"/>
        <v>-4.1474654377880123E-2</v>
      </c>
      <c r="X36" s="52">
        <f t="shared" si="13"/>
        <v>0.15555555555555567</v>
      </c>
      <c r="Y36" s="53">
        <f t="shared" si="2"/>
        <v>997744</v>
      </c>
      <c r="Z36" s="53">
        <f t="shared" si="3"/>
        <v>20993906.649999999</v>
      </c>
    </row>
    <row r="37" spans="2:26" x14ac:dyDescent="0.3">
      <c r="B37" s="60" t="s">
        <v>58</v>
      </c>
      <c r="C37" s="41">
        <v>1.68</v>
      </c>
      <c r="D37" s="41">
        <v>1.68</v>
      </c>
      <c r="E37" s="41">
        <v>1.68</v>
      </c>
      <c r="F37" s="42">
        <v>1.68</v>
      </c>
      <c r="G37" s="62">
        <v>0</v>
      </c>
      <c r="H37" s="62">
        <v>0</v>
      </c>
      <c r="I37" s="63">
        <v>557366</v>
      </c>
      <c r="J37" s="64">
        <v>942378.3</v>
      </c>
      <c r="K37" s="65">
        <v>0.80645161290322553</v>
      </c>
      <c r="L37" s="47"/>
      <c r="V37" s="7" t="str">
        <f t="shared" si="1"/>
        <v>DAARCOMM</v>
      </c>
      <c r="W37" s="52">
        <f t="shared" si="12"/>
        <v>0</v>
      </c>
      <c r="X37" s="52">
        <f t="shared" si="13"/>
        <v>0.80645161290322553</v>
      </c>
      <c r="Y37" s="53">
        <f t="shared" si="2"/>
        <v>557366</v>
      </c>
      <c r="Z37" s="53">
        <f t="shared" si="3"/>
        <v>942378.3</v>
      </c>
    </row>
    <row r="38" spans="2:26" x14ac:dyDescent="0.3">
      <c r="B38" s="60" t="s">
        <v>59</v>
      </c>
      <c r="C38" s="41">
        <v>1034</v>
      </c>
      <c r="D38" s="41">
        <v>1034</v>
      </c>
      <c r="E38" s="41">
        <v>1034</v>
      </c>
      <c r="F38" s="42">
        <v>1034</v>
      </c>
      <c r="G38" s="62">
        <v>0</v>
      </c>
      <c r="H38" s="62">
        <v>0</v>
      </c>
      <c r="I38" s="63">
        <v>516738</v>
      </c>
      <c r="J38" s="64">
        <v>530671881</v>
      </c>
      <c r="K38" s="65">
        <v>0.69786535303776676</v>
      </c>
      <c r="L38" s="47"/>
      <c r="V38" s="7" t="str">
        <f t="shared" si="1"/>
        <v>DANGCEM</v>
      </c>
      <c r="W38" s="52">
        <f t="shared" si="12"/>
        <v>0</v>
      </c>
      <c r="X38" s="52">
        <f t="shared" si="13"/>
        <v>0.69786535303776676</v>
      </c>
      <c r="Y38" s="53">
        <f t="shared" si="2"/>
        <v>516738</v>
      </c>
      <c r="Z38" s="53">
        <f t="shared" si="3"/>
        <v>530671881</v>
      </c>
    </row>
    <row r="39" spans="2:26" x14ac:dyDescent="0.3">
      <c r="B39" s="60" t="s">
        <v>60</v>
      </c>
      <c r="C39" s="41">
        <v>74.150000000000006</v>
      </c>
      <c r="D39" s="61">
        <v>76.5</v>
      </c>
      <c r="E39" s="61">
        <v>75</v>
      </c>
      <c r="F39" s="42">
        <v>76.5</v>
      </c>
      <c r="G39" s="62">
        <v>2.3499999999999943</v>
      </c>
      <c r="H39" s="62">
        <v>3.1692515171948674</v>
      </c>
      <c r="I39" s="63">
        <v>3203357</v>
      </c>
      <c r="J39" s="64">
        <v>241519680.25</v>
      </c>
      <c r="K39" s="65">
        <v>0.27499999999999991</v>
      </c>
      <c r="L39" s="47"/>
      <c r="V39" s="7" t="str">
        <f t="shared" si="1"/>
        <v>DANGSUGAR</v>
      </c>
      <c r="W39" s="52">
        <f t="shared" si="12"/>
        <v>3.1692515171948675E-2</v>
      </c>
      <c r="X39" s="52">
        <f t="shared" si="13"/>
        <v>0.27499999999999991</v>
      </c>
      <c r="Y39" s="53">
        <f t="shared" si="2"/>
        <v>3203357</v>
      </c>
      <c r="Z39" s="53">
        <f t="shared" si="3"/>
        <v>241519680.25</v>
      </c>
    </row>
    <row r="40" spans="2:26" x14ac:dyDescent="0.3">
      <c r="B40" s="60" t="s">
        <v>61</v>
      </c>
      <c r="C40" s="41">
        <v>8.9</v>
      </c>
      <c r="D40" s="41">
        <v>9</v>
      </c>
      <c r="E40" s="41">
        <v>8.85</v>
      </c>
      <c r="F40" s="42">
        <v>8.85</v>
      </c>
      <c r="G40" s="62">
        <v>-5.0000000000000711E-2</v>
      </c>
      <c r="H40" s="62">
        <v>-0.56179775280899669</v>
      </c>
      <c r="I40" s="63">
        <v>3416799</v>
      </c>
      <c r="J40" s="64">
        <v>30084464</v>
      </c>
      <c r="K40" s="65">
        <v>-0.33955223880597019</v>
      </c>
      <c r="L40" s="47"/>
      <c r="V40" s="7" t="str">
        <f t="shared" si="1"/>
        <v>ELLAHLAKES</v>
      </c>
      <c r="W40" s="52">
        <f t="shared" si="12"/>
        <v>-5.6179775280899673E-3</v>
      </c>
      <c r="X40" s="52">
        <f t="shared" si="13"/>
        <v>-0.33955223880597019</v>
      </c>
      <c r="Y40" s="53">
        <f t="shared" si="2"/>
        <v>3416799</v>
      </c>
      <c r="Z40" s="53">
        <f t="shared" si="3"/>
        <v>30084464</v>
      </c>
    </row>
    <row r="41" spans="2:26" x14ac:dyDescent="0.3">
      <c r="B41" s="60" t="s">
        <v>62</v>
      </c>
      <c r="C41" s="41">
        <v>40.700000000000003</v>
      </c>
      <c r="D41" s="61">
        <v>40.700000000000003</v>
      </c>
      <c r="E41" s="61">
        <v>40.700000000000003</v>
      </c>
      <c r="F41" s="42">
        <v>40.700000000000003</v>
      </c>
      <c r="G41" s="62">
        <v>0</v>
      </c>
      <c r="H41" s="62">
        <v>0</v>
      </c>
      <c r="I41" s="63">
        <v>1538</v>
      </c>
      <c r="J41" s="64">
        <v>61366.2</v>
      </c>
      <c r="K41" s="65">
        <v>4.9382716049384268E-3</v>
      </c>
      <c r="L41" s="47"/>
      <c r="V41" s="7" t="str">
        <f t="shared" si="1"/>
        <v>ENAMELWA</v>
      </c>
      <c r="W41" s="52">
        <f t="shared" si="12"/>
        <v>0</v>
      </c>
      <c r="X41" s="52">
        <f t="shared" si="13"/>
        <v>4.9382716049384268E-3</v>
      </c>
      <c r="Y41" s="53">
        <f t="shared" si="2"/>
        <v>1538</v>
      </c>
      <c r="Z41" s="53">
        <f t="shared" si="3"/>
        <v>61366.2</v>
      </c>
    </row>
    <row r="42" spans="2:26" x14ac:dyDescent="0.3">
      <c r="B42" s="60" t="s">
        <v>63</v>
      </c>
      <c r="C42" s="41">
        <v>30.5</v>
      </c>
      <c r="D42" s="61">
        <v>30.5</v>
      </c>
      <c r="E42" s="61">
        <v>30.5</v>
      </c>
      <c r="F42" s="42">
        <v>30.5</v>
      </c>
      <c r="G42" s="62">
        <v>0</v>
      </c>
      <c r="H42" s="62">
        <v>0</v>
      </c>
      <c r="I42" s="63">
        <v>169020</v>
      </c>
      <c r="J42" s="64">
        <v>5356903.8499999996</v>
      </c>
      <c r="K42" s="65">
        <v>7.0175438596491224E-2</v>
      </c>
      <c r="L42" s="47"/>
      <c r="V42" s="7" t="str">
        <f t="shared" si="1"/>
        <v>ETERNA</v>
      </c>
      <c r="W42" s="52">
        <f t="shared" si="12"/>
        <v>0</v>
      </c>
      <c r="X42" s="52">
        <f t="shared" si="13"/>
        <v>7.0175438596491224E-2</v>
      </c>
      <c r="Y42" s="53">
        <f t="shared" si="2"/>
        <v>169020</v>
      </c>
      <c r="Z42" s="53">
        <f t="shared" si="3"/>
        <v>5356903.8499999996</v>
      </c>
    </row>
    <row r="43" spans="2:26" ht="15.75" customHeight="1" x14ac:dyDescent="0.3">
      <c r="B43" s="60" t="s">
        <v>64</v>
      </c>
      <c r="C43" s="41">
        <v>85.7</v>
      </c>
      <c r="D43" s="61">
        <v>88.95</v>
      </c>
      <c r="E43" s="61">
        <v>85.7</v>
      </c>
      <c r="F43" s="42">
        <v>88.95</v>
      </c>
      <c r="G43" s="62">
        <v>3.25</v>
      </c>
      <c r="H43" s="62">
        <v>3.7922987164527417</v>
      </c>
      <c r="I43" s="63">
        <v>1048833</v>
      </c>
      <c r="J43" s="64">
        <v>91185986.700000003</v>
      </c>
      <c r="K43" s="65">
        <v>1.1229116945107398</v>
      </c>
      <c r="L43" s="47"/>
      <c r="V43" s="7" t="str">
        <f t="shared" si="1"/>
        <v>ETI</v>
      </c>
      <c r="W43" s="52">
        <f t="shared" si="12"/>
        <v>3.7922987164527418E-2</v>
      </c>
      <c r="X43" s="52">
        <f t="shared" si="13"/>
        <v>1.1229116945107398</v>
      </c>
      <c r="Y43" s="53">
        <f t="shared" si="2"/>
        <v>1048833</v>
      </c>
      <c r="Z43" s="53">
        <f t="shared" si="3"/>
        <v>91185986.700000003</v>
      </c>
    </row>
    <row r="44" spans="2:26" x14ac:dyDescent="0.3">
      <c r="B44" s="60" t="s">
        <v>65</v>
      </c>
      <c r="C44" s="41">
        <v>14.5</v>
      </c>
      <c r="D44" s="61">
        <v>14.5</v>
      </c>
      <c r="E44" s="61">
        <v>14.5</v>
      </c>
      <c r="F44" s="42">
        <v>14.5</v>
      </c>
      <c r="G44" s="62">
        <v>0</v>
      </c>
      <c r="H44" s="62">
        <v>0</v>
      </c>
      <c r="I44" s="63">
        <v>337748</v>
      </c>
      <c r="J44" s="64">
        <v>4932053.8499999996</v>
      </c>
      <c r="K44" s="65">
        <v>0.27753303964757703</v>
      </c>
      <c r="L44" s="47"/>
      <c r="V44" s="7" t="str">
        <f t="shared" si="1"/>
        <v>ETRANZACT</v>
      </c>
      <c r="W44" s="52">
        <f t="shared" si="12"/>
        <v>0</v>
      </c>
      <c r="X44" s="52">
        <f t="shared" si="13"/>
        <v>0.27753303964757703</v>
      </c>
      <c r="Y44" s="53">
        <f t="shared" si="2"/>
        <v>337748</v>
      </c>
      <c r="Z44" s="53">
        <f t="shared" si="3"/>
        <v>4932053.8499999996</v>
      </c>
    </row>
    <row r="45" spans="2:26" x14ac:dyDescent="0.3">
      <c r="B45" s="60" t="s">
        <v>66</v>
      </c>
      <c r="C45" s="41">
        <v>189</v>
      </c>
      <c r="D45" s="61">
        <v>189</v>
      </c>
      <c r="E45" s="61">
        <v>189</v>
      </c>
      <c r="F45" s="42">
        <v>189</v>
      </c>
      <c r="G45" s="62">
        <v>0</v>
      </c>
      <c r="H45" s="62">
        <v>0</v>
      </c>
      <c r="I45" s="63">
        <v>214</v>
      </c>
      <c r="J45" s="64">
        <v>36401.4</v>
      </c>
      <c r="K45" s="65">
        <v>0.64347826086956528</v>
      </c>
      <c r="L45" s="47"/>
      <c r="V45" s="7" t="str">
        <f t="shared" si="1"/>
        <v>EUNISELL</v>
      </c>
      <c r="W45" s="52">
        <f t="shared" si="12"/>
        <v>0</v>
      </c>
      <c r="X45" s="52">
        <f t="shared" si="13"/>
        <v>0.64347826086956528</v>
      </c>
      <c r="Y45" s="53">
        <f t="shared" si="2"/>
        <v>214</v>
      </c>
      <c r="Z45" s="53">
        <f t="shared" si="3"/>
        <v>36401.4</v>
      </c>
    </row>
    <row r="46" spans="2:26" x14ac:dyDescent="0.3">
      <c r="B46" s="60" t="s">
        <v>67</v>
      </c>
      <c r="C46" s="41">
        <v>11.9</v>
      </c>
      <c r="D46" s="61">
        <v>12</v>
      </c>
      <c r="E46" s="61">
        <v>11.5</v>
      </c>
      <c r="F46" s="42">
        <v>12</v>
      </c>
      <c r="G46" s="62">
        <v>9.9999999999999645E-2</v>
      </c>
      <c r="H46" s="62">
        <v>0.84033613445377853</v>
      </c>
      <c r="I46" s="63">
        <v>10028433</v>
      </c>
      <c r="J46" s="64">
        <v>119013458.65000001</v>
      </c>
      <c r="K46" s="65">
        <v>-4.1493775933610921E-3</v>
      </c>
      <c r="L46" s="47"/>
      <c r="V46" s="7" t="str">
        <f t="shared" si="1"/>
        <v>FCMB</v>
      </c>
      <c r="W46" s="52">
        <f t="shared" si="12"/>
        <v>8.4033613445377853E-3</v>
      </c>
      <c r="X46" s="52">
        <f t="shared" si="13"/>
        <v>-4.1493775933610921E-3</v>
      </c>
      <c r="Y46" s="53">
        <f t="shared" si="2"/>
        <v>10028433</v>
      </c>
      <c r="Z46" s="53">
        <f t="shared" si="3"/>
        <v>119013458.65000001</v>
      </c>
    </row>
    <row r="47" spans="2:26" x14ac:dyDescent="0.3">
      <c r="B47" s="60" t="s">
        <v>68</v>
      </c>
      <c r="C47" s="41">
        <v>22</v>
      </c>
      <c r="D47" s="61">
        <v>22</v>
      </c>
      <c r="E47" s="61">
        <v>21</v>
      </c>
      <c r="F47" s="42">
        <v>21</v>
      </c>
      <c r="G47" s="62">
        <v>-1</v>
      </c>
      <c r="H47" s="62">
        <v>-4.5454545454545459</v>
      </c>
      <c r="I47" s="63">
        <v>14367014</v>
      </c>
      <c r="J47" s="64">
        <v>308263435.10000002</v>
      </c>
      <c r="K47" s="65">
        <v>0.10526315789473695</v>
      </c>
      <c r="L47" s="47"/>
      <c r="V47" s="7" t="str">
        <f t="shared" si="1"/>
        <v>FIDELITYBK</v>
      </c>
      <c r="W47" s="52">
        <f t="shared" si="12"/>
        <v>-4.5454545454545456E-2</v>
      </c>
      <c r="X47" s="52">
        <f t="shared" si="13"/>
        <v>0.10526315789473695</v>
      </c>
      <c r="Y47" s="53">
        <f t="shared" si="2"/>
        <v>14367014</v>
      </c>
      <c r="Z47" s="53">
        <f t="shared" si="3"/>
        <v>308263435.10000002</v>
      </c>
    </row>
    <row r="48" spans="2:26" x14ac:dyDescent="0.3">
      <c r="B48" s="60" t="s">
        <v>69</v>
      </c>
      <c r="C48" s="41">
        <v>100</v>
      </c>
      <c r="D48" s="61">
        <v>100</v>
      </c>
      <c r="E48" s="61">
        <v>100</v>
      </c>
      <c r="F48" s="42">
        <v>100</v>
      </c>
      <c r="G48" s="62">
        <v>0</v>
      </c>
      <c r="H48" s="62">
        <v>0</v>
      </c>
      <c r="I48" s="63">
        <v>923851</v>
      </c>
      <c r="J48" s="64">
        <v>86528847.5</v>
      </c>
      <c r="K48" s="65">
        <v>0.99600798403193602</v>
      </c>
      <c r="L48" s="47"/>
      <c r="V48" s="7" t="str">
        <f t="shared" si="1"/>
        <v>FIDSON</v>
      </c>
      <c r="W48" s="52">
        <f t="shared" si="12"/>
        <v>0</v>
      </c>
      <c r="X48" s="52">
        <f t="shared" si="13"/>
        <v>0.99600798403193602</v>
      </c>
      <c r="Y48" s="53">
        <f t="shared" si="2"/>
        <v>923851</v>
      </c>
      <c r="Z48" s="53">
        <f t="shared" si="3"/>
        <v>86528847.5</v>
      </c>
    </row>
    <row r="49" spans="2:26" x14ac:dyDescent="0.3">
      <c r="B49" s="60" t="s">
        <v>70</v>
      </c>
      <c r="C49" s="41">
        <v>120.9</v>
      </c>
      <c r="D49" s="61">
        <v>128</v>
      </c>
      <c r="E49" s="61">
        <v>113</v>
      </c>
      <c r="F49" s="42">
        <v>120.5</v>
      </c>
      <c r="G49" s="62">
        <v>-0.40000000000000568</v>
      </c>
      <c r="H49" s="62">
        <v>-0.33085194375517424</v>
      </c>
      <c r="I49" s="63">
        <v>35377420</v>
      </c>
      <c r="J49" s="64">
        <v>4331937238.250001</v>
      </c>
      <c r="K49" s="65">
        <v>1.5156576200417535</v>
      </c>
      <c r="L49" s="47"/>
      <c r="V49" s="7" t="str">
        <f t="shared" si="1"/>
        <v>FIRSTHOLDCO</v>
      </c>
      <c r="W49" s="52">
        <f t="shared" si="12"/>
        <v>-3.3085194375517425E-3</v>
      </c>
      <c r="X49" s="52">
        <f t="shared" si="13"/>
        <v>1.5156576200417535</v>
      </c>
      <c r="Y49" s="53">
        <f t="shared" si="2"/>
        <v>35377420</v>
      </c>
      <c r="Z49" s="53">
        <f t="shared" si="3"/>
        <v>4331937238.250001</v>
      </c>
    </row>
    <row r="50" spans="2:26" x14ac:dyDescent="0.3">
      <c r="B50" s="60" t="s">
        <v>71</v>
      </c>
      <c r="C50" s="41">
        <v>2.79</v>
      </c>
      <c r="D50" s="61">
        <v>2.79</v>
      </c>
      <c r="E50" s="61">
        <v>2.79</v>
      </c>
      <c r="F50" s="42">
        <v>2.79</v>
      </c>
      <c r="G50" s="62">
        <v>0</v>
      </c>
      <c r="H50" s="62">
        <v>0</v>
      </c>
      <c r="I50" s="63">
        <v>235551</v>
      </c>
      <c r="J50" s="64">
        <v>613839.24</v>
      </c>
      <c r="K50" s="65">
        <v>12.95</v>
      </c>
      <c r="L50" s="47"/>
      <c r="V50" s="7" t="str">
        <f t="shared" si="1"/>
        <v>FTGINSURE</v>
      </c>
      <c r="W50" s="52">
        <f t="shared" si="12"/>
        <v>0</v>
      </c>
      <c r="X50" s="52">
        <f t="shared" si="13"/>
        <v>12.95</v>
      </c>
      <c r="Y50" s="53">
        <f t="shared" si="2"/>
        <v>235551</v>
      </c>
      <c r="Z50" s="53">
        <f t="shared" si="3"/>
        <v>613839.24</v>
      </c>
    </row>
    <row r="51" spans="2:26" x14ac:dyDescent="0.3">
      <c r="B51" s="60" t="s">
        <v>72</v>
      </c>
      <c r="C51" s="41">
        <v>8.6300000000000008</v>
      </c>
      <c r="D51" s="41">
        <v>9</v>
      </c>
      <c r="E51" s="41">
        <v>8.6300000000000008</v>
      </c>
      <c r="F51" s="42">
        <v>8.99</v>
      </c>
      <c r="G51" s="62">
        <v>0.35999999999999943</v>
      </c>
      <c r="H51" s="62">
        <v>4.171494785631511</v>
      </c>
      <c r="I51" s="63">
        <v>4008927</v>
      </c>
      <c r="J51" s="64">
        <v>35488974.890000001</v>
      </c>
      <c r="K51" s="65">
        <v>0.79800000000000004</v>
      </c>
      <c r="L51" s="47"/>
      <c r="V51" s="7" t="str">
        <f t="shared" si="1"/>
        <v>FTNCOCOA</v>
      </c>
      <c r="W51" s="52">
        <f t="shared" si="12"/>
        <v>4.1714947856315111E-2</v>
      </c>
      <c r="X51" s="52">
        <f t="shared" si="13"/>
        <v>0.79800000000000004</v>
      </c>
      <c r="Y51" s="53">
        <f t="shared" si="2"/>
        <v>4008927</v>
      </c>
      <c r="Z51" s="53">
        <f t="shared" si="3"/>
        <v>35488974.890000001</v>
      </c>
    </row>
    <row r="52" spans="2:26" x14ac:dyDescent="0.3">
      <c r="B52" s="60" t="s">
        <v>73</v>
      </c>
      <c r="C52" s="41">
        <v>825.7</v>
      </c>
      <c r="D52" s="61">
        <v>825.7</v>
      </c>
      <c r="E52" s="61">
        <v>825.7</v>
      </c>
      <c r="F52" s="42">
        <v>825.7</v>
      </c>
      <c r="G52" s="62">
        <v>0</v>
      </c>
      <c r="H52" s="62">
        <v>0</v>
      </c>
      <c r="I52" s="63">
        <v>3333</v>
      </c>
      <c r="J52" s="64">
        <v>2477085.6</v>
      </c>
      <c r="K52" s="65">
        <v>-0.27665352606219884</v>
      </c>
      <c r="L52" s="47"/>
      <c r="V52" s="7" t="str">
        <f t="shared" si="1"/>
        <v>GEREGU</v>
      </c>
      <c r="W52" s="52">
        <f t="shared" si="12"/>
        <v>0</v>
      </c>
      <c r="X52" s="52">
        <f t="shared" si="13"/>
        <v>-0.27665352606219884</v>
      </c>
      <c r="Y52" s="53">
        <f t="shared" si="2"/>
        <v>3333</v>
      </c>
      <c r="Z52" s="53">
        <f t="shared" si="3"/>
        <v>2477085.6</v>
      </c>
    </row>
    <row r="53" spans="2:26" x14ac:dyDescent="0.3">
      <c r="B53" s="60" t="s">
        <v>74</v>
      </c>
      <c r="C53" s="41">
        <v>131.9</v>
      </c>
      <c r="D53" s="61">
        <v>132</v>
      </c>
      <c r="E53" s="61">
        <v>131.80000000000001</v>
      </c>
      <c r="F53" s="42">
        <v>132</v>
      </c>
      <c r="G53" s="62">
        <v>9.9999999999994316E-2</v>
      </c>
      <c r="H53" s="62">
        <v>7.5815011372247387E-2</v>
      </c>
      <c r="I53" s="63">
        <v>18400543</v>
      </c>
      <c r="J53" s="64">
        <v>2428067583</v>
      </c>
      <c r="K53" s="65">
        <v>0.45534729878721047</v>
      </c>
      <c r="L53" s="47"/>
      <c r="V53" s="7" t="str">
        <f t="shared" si="1"/>
        <v>GTCO</v>
      </c>
      <c r="W53" s="52">
        <f t="shared" si="12"/>
        <v>7.581501137224739E-4</v>
      </c>
      <c r="X53" s="52">
        <f t="shared" si="13"/>
        <v>0.45534729878721047</v>
      </c>
      <c r="Y53" s="53">
        <f t="shared" si="2"/>
        <v>18400543</v>
      </c>
      <c r="Z53" s="53">
        <f t="shared" si="3"/>
        <v>2428067583</v>
      </c>
    </row>
    <row r="54" spans="2:26" x14ac:dyDescent="0.3">
      <c r="B54" s="60" t="s">
        <v>75</v>
      </c>
      <c r="C54" s="41">
        <v>0.82</v>
      </c>
      <c r="D54" s="41">
        <v>0.87</v>
      </c>
      <c r="E54" s="41">
        <v>0.83</v>
      </c>
      <c r="F54" s="42">
        <v>0.84</v>
      </c>
      <c r="G54" s="62">
        <v>2.0000000000000018E-2</v>
      </c>
      <c r="H54" s="62">
        <v>2.4390243902439046</v>
      </c>
      <c r="I54" s="63">
        <v>4596883</v>
      </c>
      <c r="J54" s="64">
        <v>3917967.25</v>
      </c>
      <c r="K54" s="65">
        <v>-0.36842105263157898</v>
      </c>
      <c r="L54" s="47"/>
      <c r="V54" s="7" t="str">
        <f t="shared" si="1"/>
        <v>GUINEAINS</v>
      </c>
      <c r="W54" s="52">
        <f t="shared" si="12"/>
        <v>2.4390243902439046E-2</v>
      </c>
      <c r="X54" s="52">
        <f t="shared" si="13"/>
        <v>-0.36842105263157898</v>
      </c>
      <c r="Y54" s="53">
        <f t="shared" si="2"/>
        <v>4596883</v>
      </c>
      <c r="Z54" s="53">
        <f t="shared" si="3"/>
        <v>3917967.25</v>
      </c>
    </row>
    <row r="55" spans="2:26" x14ac:dyDescent="0.3">
      <c r="B55" s="60" t="s">
        <v>76</v>
      </c>
      <c r="C55" s="41">
        <v>365.2</v>
      </c>
      <c r="D55" s="61">
        <v>365.2</v>
      </c>
      <c r="E55" s="61">
        <v>365.2</v>
      </c>
      <c r="F55" s="42">
        <v>365.2</v>
      </c>
      <c r="G55" s="62">
        <v>0</v>
      </c>
      <c r="H55" s="62">
        <v>0</v>
      </c>
      <c r="I55" s="63">
        <v>1033710</v>
      </c>
      <c r="J55" s="64">
        <v>401719813.39999998</v>
      </c>
      <c r="K55" s="65">
        <v>4.3726779079737099E-2</v>
      </c>
      <c r="L55" s="47"/>
      <c r="V55" s="7" t="str">
        <f t="shared" si="1"/>
        <v>GUINNESS</v>
      </c>
      <c r="W55" s="52">
        <f t="shared" si="12"/>
        <v>0</v>
      </c>
      <c r="X55" s="52">
        <f t="shared" si="13"/>
        <v>4.3726779079737099E-2</v>
      </c>
      <c r="Y55" s="53">
        <f t="shared" si="2"/>
        <v>1033710</v>
      </c>
      <c r="Z55" s="53">
        <f t="shared" si="3"/>
        <v>401719813.39999998</v>
      </c>
    </row>
    <row r="56" spans="2:26" x14ac:dyDescent="0.3">
      <c r="B56" s="60" t="s">
        <v>77</v>
      </c>
      <c r="C56" s="41">
        <v>349.5</v>
      </c>
      <c r="D56" s="61">
        <v>349.5</v>
      </c>
      <c r="E56" s="61">
        <v>349.5</v>
      </c>
      <c r="F56" s="42">
        <v>349.5</v>
      </c>
      <c r="G56" s="62">
        <v>0</v>
      </c>
      <c r="H56" s="62">
        <v>0</v>
      </c>
      <c r="I56" s="63">
        <v>2259729</v>
      </c>
      <c r="J56" s="64">
        <v>773107516.10000002</v>
      </c>
      <c r="K56" s="65">
        <v>1.5985130111524164</v>
      </c>
      <c r="L56" s="47"/>
      <c r="V56" s="7" t="str">
        <f t="shared" si="1"/>
        <v>HBMNG</v>
      </c>
      <c r="W56" s="52">
        <f t="shared" si="12"/>
        <v>0</v>
      </c>
      <c r="X56" s="52">
        <f t="shared" si="13"/>
        <v>1.5985130111524164</v>
      </c>
      <c r="Y56" s="53">
        <f t="shared" si="2"/>
        <v>2259729</v>
      </c>
      <c r="Z56" s="53">
        <f t="shared" si="3"/>
        <v>773107516.10000002</v>
      </c>
    </row>
    <row r="57" spans="2:26" x14ac:dyDescent="0.3">
      <c r="B57" s="60" t="s">
        <v>78</v>
      </c>
      <c r="C57" s="41">
        <v>3.29</v>
      </c>
      <c r="D57" s="61">
        <v>3.29</v>
      </c>
      <c r="E57" s="61">
        <v>3.29</v>
      </c>
      <c r="F57" s="42">
        <v>3.29</v>
      </c>
      <c r="G57" s="62">
        <v>0</v>
      </c>
      <c r="H57" s="62">
        <v>0</v>
      </c>
      <c r="I57" s="63">
        <v>202639</v>
      </c>
      <c r="J57" s="64">
        <v>671500.95</v>
      </c>
      <c r="K57" s="65">
        <v>-0.17749999999999999</v>
      </c>
      <c r="L57" s="47"/>
      <c r="V57" s="7" t="str">
        <f t="shared" si="1"/>
        <v>HMCALL</v>
      </c>
      <c r="W57" s="52">
        <f t="shared" si="12"/>
        <v>0</v>
      </c>
      <c r="X57" s="52">
        <f t="shared" si="13"/>
        <v>-0.17749999999999999</v>
      </c>
      <c r="Y57" s="53">
        <f t="shared" si="2"/>
        <v>202639</v>
      </c>
      <c r="Z57" s="53">
        <f t="shared" si="3"/>
        <v>671500.95</v>
      </c>
    </row>
    <row r="58" spans="2:26" x14ac:dyDescent="0.3">
      <c r="B58" s="60" t="s">
        <v>79</v>
      </c>
      <c r="C58" s="41">
        <v>16.25</v>
      </c>
      <c r="D58" s="61">
        <v>17.45</v>
      </c>
      <c r="E58" s="61">
        <v>16.5</v>
      </c>
      <c r="F58" s="42">
        <v>17.45</v>
      </c>
      <c r="G58" s="62">
        <v>1.1999999999999993</v>
      </c>
      <c r="H58" s="62">
        <v>7.3846153846153797</v>
      </c>
      <c r="I58" s="63">
        <v>1595467</v>
      </c>
      <c r="J58" s="64">
        <v>26734362.350000001</v>
      </c>
      <c r="K58" s="65">
        <v>-0.20319634703196343</v>
      </c>
      <c r="L58" s="47"/>
      <c r="V58" s="7" t="str">
        <f t="shared" si="1"/>
        <v>HONYFLOUR</v>
      </c>
      <c r="W58" s="52">
        <f t="shared" si="12"/>
        <v>7.3846153846153798E-2</v>
      </c>
      <c r="X58" s="52">
        <f t="shared" si="13"/>
        <v>-0.20319634703196343</v>
      </c>
      <c r="Y58" s="53">
        <f t="shared" si="2"/>
        <v>1595467</v>
      </c>
      <c r="Z58" s="53">
        <f t="shared" si="3"/>
        <v>26734362.350000001</v>
      </c>
    </row>
    <row r="59" spans="2:26" x14ac:dyDescent="0.3">
      <c r="B59" s="60" t="s">
        <v>80</v>
      </c>
      <c r="C59" s="41">
        <v>47</v>
      </c>
      <c r="D59" s="41">
        <v>47</v>
      </c>
      <c r="E59" s="41">
        <v>47</v>
      </c>
      <c r="F59" s="42">
        <v>47</v>
      </c>
      <c r="G59" s="62">
        <v>0</v>
      </c>
      <c r="H59" s="62">
        <v>0</v>
      </c>
      <c r="I59" s="63">
        <v>311215</v>
      </c>
      <c r="J59" s="64">
        <v>13445950.15</v>
      </c>
      <c r="K59" s="65">
        <v>0.12171837708830546</v>
      </c>
      <c r="L59" s="47"/>
      <c r="V59" s="7" t="str">
        <f t="shared" si="1"/>
        <v>IKEJAHOTEL</v>
      </c>
      <c r="W59" s="52">
        <f t="shared" si="12"/>
        <v>0</v>
      </c>
      <c r="X59" s="52">
        <f t="shared" si="13"/>
        <v>0.12171837708830546</v>
      </c>
      <c r="Y59" s="53">
        <f t="shared" si="2"/>
        <v>311215</v>
      </c>
      <c r="Z59" s="53">
        <f t="shared" si="3"/>
        <v>13445950.15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v>0</v>
      </c>
      <c r="H60" s="62">
        <v>0</v>
      </c>
      <c r="I60" s="63">
        <v>37509</v>
      </c>
      <c r="J60" s="64">
        <v>1177540.75</v>
      </c>
      <c r="K60" s="65">
        <v>6.5625000000000044E-2</v>
      </c>
      <c r="V60" s="7" t="str">
        <f t="shared" si="1"/>
        <v>IMG</v>
      </c>
      <c r="W60" s="52">
        <f t="shared" si="12"/>
        <v>0</v>
      </c>
      <c r="X60" s="52">
        <f t="shared" si="13"/>
        <v>6.5625000000000044E-2</v>
      </c>
      <c r="Y60" s="53">
        <f t="shared" si="2"/>
        <v>37509</v>
      </c>
      <c r="Z60" s="53">
        <f t="shared" si="3"/>
        <v>1177540.75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v>0</v>
      </c>
      <c r="H61" s="62">
        <v>0</v>
      </c>
      <c r="I61" s="63">
        <v>29380</v>
      </c>
      <c r="J61" s="64">
        <v>305980</v>
      </c>
      <c r="K61" s="65">
        <v>0.60714285714285721</v>
      </c>
      <c r="L61" s="47"/>
      <c r="V61" s="7" t="str">
        <f t="shared" si="1"/>
        <v>INFINITY</v>
      </c>
      <c r="W61" s="52">
        <f t="shared" si="12"/>
        <v>0</v>
      </c>
      <c r="X61" s="52">
        <f t="shared" si="13"/>
        <v>0.60714285714285721</v>
      </c>
      <c r="Y61" s="53">
        <f t="shared" si="2"/>
        <v>29380</v>
      </c>
      <c r="Z61" s="53">
        <f t="shared" si="3"/>
        <v>305980</v>
      </c>
    </row>
    <row r="62" spans="2:26" x14ac:dyDescent="0.3">
      <c r="B62" s="60" t="s">
        <v>83</v>
      </c>
      <c r="C62" s="41">
        <v>13.7</v>
      </c>
      <c r="D62" s="41">
        <v>13.7</v>
      </c>
      <c r="E62" s="41">
        <v>13.7</v>
      </c>
      <c r="F62" s="42">
        <v>13.7</v>
      </c>
      <c r="G62" s="62">
        <v>0</v>
      </c>
      <c r="H62" s="62">
        <v>0</v>
      </c>
      <c r="I62" s="63">
        <v>560024</v>
      </c>
      <c r="J62" s="64">
        <v>7532244.6500000004</v>
      </c>
      <c r="K62" s="65">
        <v>-2.1428571428571463E-2</v>
      </c>
      <c r="L62" s="47"/>
      <c r="V62" s="7" t="str">
        <f t="shared" si="1"/>
        <v>INTBREW</v>
      </c>
      <c r="W62" s="52">
        <f t="shared" si="12"/>
        <v>0</v>
      </c>
      <c r="X62" s="52">
        <f t="shared" si="13"/>
        <v>-2.1428571428571463E-2</v>
      </c>
      <c r="Y62" s="53">
        <f t="shared" si="2"/>
        <v>560024</v>
      </c>
      <c r="Z62" s="53">
        <f t="shared" si="3"/>
        <v>7532244.6500000004</v>
      </c>
    </row>
    <row r="63" spans="2:26" x14ac:dyDescent="0.3">
      <c r="B63" s="60" t="s">
        <v>84</v>
      </c>
      <c r="C63" s="41">
        <v>4.4000000000000004</v>
      </c>
      <c r="D63" s="61">
        <v>4.4000000000000004</v>
      </c>
      <c r="E63" s="61">
        <v>4.4000000000000004</v>
      </c>
      <c r="F63" s="42">
        <v>4.4000000000000004</v>
      </c>
      <c r="G63" s="62">
        <v>0</v>
      </c>
      <c r="H63" s="62">
        <v>0</v>
      </c>
      <c r="I63" s="63">
        <v>600683</v>
      </c>
      <c r="J63" s="64">
        <v>2643682.48</v>
      </c>
      <c r="K63" s="65">
        <v>0.76000000000000023</v>
      </c>
      <c r="L63" s="47"/>
      <c r="V63" s="7" t="str">
        <f t="shared" si="1"/>
        <v>INTENEGINS</v>
      </c>
      <c r="W63" s="52">
        <f t="shared" si="12"/>
        <v>0</v>
      </c>
      <c r="X63" s="52">
        <f t="shared" si="13"/>
        <v>0.76000000000000023</v>
      </c>
      <c r="Y63" s="53">
        <f t="shared" si="2"/>
        <v>600683</v>
      </c>
      <c r="Z63" s="53">
        <f t="shared" si="3"/>
        <v>2643682.48</v>
      </c>
    </row>
    <row r="64" spans="2:26" x14ac:dyDescent="0.3">
      <c r="B64" s="60" t="s">
        <v>85</v>
      </c>
      <c r="C64" s="41">
        <v>8.5500000000000007</v>
      </c>
      <c r="D64" s="61">
        <v>9.15</v>
      </c>
      <c r="E64" s="61">
        <v>8.9</v>
      </c>
      <c r="F64" s="42">
        <v>9.1</v>
      </c>
      <c r="G64" s="62">
        <v>0.54999999999999893</v>
      </c>
      <c r="H64" s="62">
        <v>6.4327485380116833</v>
      </c>
      <c r="I64" s="63">
        <v>13600786</v>
      </c>
      <c r="J64" s="64">
        <v>122681763.45</v>
      </c>
      <c r="K64" s="65">
        <v>1</v>
      </c>
      <c r="L64" s="47"/>
      <c r="V64" s="7" t="str">
        <f t="shared" si="1"/>
        <v>JAIZBANK</v>
      </c>
      <c r="W64" s="52">
        <f t="shared" si="12"/>
        <v>6.4327485380116831E-2</v>
      </c>
      <c r="X64" s="52">
        <f t="shared" si="13"/>
        <v>1</v>
      </c>
      <c r="Y64" s="53">
        <f t="shared" si="2"/>
        <v>13600786</v>
      </c>
      <c r="Z64" s="53">
        <f t="shared" si="3"/>
        <v>122681763.45</v>
      </c>
    </row>
    <row r="65" spans="1:26" x14ac:dyDescent="0.3">
      <c r="B65" s="60" t="s">
        <v>86</v>
      </c>
      <c r="C65" s="41">
        <v>2.9</v>
      </c>
      <c r="D65" s="41">
        <v>2.96</v>
      </c>
      <c r="E65" s="41">
        <v>2.7</v>
      </c>
      <c r="F65" s="42">
        <v>2.9</v>
      </c>
      <c r="G65" s="62">
        <v>0</v>
      </c>
      <c r="H65" s="62">
        <v>0</v>
      </c>
      <c r="I65" s="63">
        <v>11168332</v>
      </c>
      <c r="J65" s="64">
        <v>32201463.690000001</v>
      </c>
      <c r="K65" s="65">
        <v>0.25541125541125531</v>
      </c>
      <c r="L65" s="47"/>
      <c r="V65" s="7" t="str">
        <f t="shared" si="1"/>
        <v>JAPAULGOLD</v>
      </c>
      <c r="W65" s="52">
        <f t="shared" si="12"/>
        <v>0</v>
      </c>
      <c r="X65" s="52">
        <f t="shared" si="13"/>
        <v>0.25541125541125531</v>
      </c>
      <c r="Y65" s="53">
        <f t="shared" si="2"/>
        <v>11168332</v>
      </c>
      <c r="Z65" s="53">
        <f t="shared" si="3"/>
        <v>32201463.690000001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v>0</v>
      </c>
      <c r="H66" s="62">
        <v>0</v>
      </c>
      <c r="I66" s="63">
        <v>7090</v>
      </c>
      <c r="J66" s="64">
        <v>1983782</v>
      </c>
      <c r="K66" s="65">
        <v>1.0327011118378024</v>
      </c>
      <c r="L66" s="47"/>
      <c r="V66" s="7" t="str">
        <f t="shared" si="1"/>
        <v>JBERGER</v>
      </c>
      <c r="W66" s="52">
        <f t="shared" si="12"/>
        <v>0</v>
      </c>
      <c r="X66" s="52">
        <f t="shared" si="13"/>
        <v>1.0327011118378024</v>
      </c>
      <c r="Y66" s="53">
        <f t="shared" si="2"/>
        <v>7090</v>
      </c>
      <c r="Z66" s="53">
        <f t="shared" si="3"/>
        <v>1983782</v>
      </c>
    </row>
    <row r="67" spans="1:26" x14ac:dyDescent="0.3">
      <c r="B67" s="60" t="s">
        <v>88</v>
      </c>
      <c r="C67" s="41">
        <v>11.2</v>
      </c>
      <c r="D67" s="41">
        <v>11.2</v>
      </c>
      <c r="E67" s="41">
        <v>11.2</v>
      </c>
      <c r="F67" s="42">
        <v>11.2</v>
      </c>
      <c r="G67" s="62">
        <v>0</v>
      </c>
      <c r="H67" s="62">
        <v>0</v>
      </c>
      <c r="I67" s="63">
        <v>52036</v>
      </c>
      <c r="J67" s="64">
        <v>536034.25</v>
      </c>
      <c r="K67" s="65">
        <v>1.2857142857142856</v>
      </c>
      <c r="L67" s="47"/>
      <c r="V67" s="7" t="str">
        <f t="shared" si="1"/>
        <v>JOHNHOLT</v>
      </c>
      <c r="W67" s="52">
        <f t="shared" si="12"/>
        <v>0</v>
      </c>
      <c r="X67" s="52">
        <f t="shared" si="13"/>
        <v>1.2857142857142856</v>
      </c>
      <c r="Y67" s="53">
        <f t="shared" si="2"/>
        <v>52036</v>
      </c>
      <c r="Z67" s="53">
        <f t="shared" si="3"/>
        <v>536034.25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v>0</v>
      </c>
      <c r="H68" s="62">
        <v>0</v>
      </c>
      <c r="I68" s="63">
        <v>1000</v>
      </c>
      <c r="J68" s="64">
        <v>6550</v>
      </c>
      <c r="K68" s="65">
        <v>-0.10049627791563276</v>
      </c>
      <c r="L68" s="47"/>
      <c r="V68" s="7" t="str">
        <f t="shared" si="1"/>
        <v>JULI</v>
      </c>
      <c r="W68" s="52">
        <f t="shared" si="12"/>
        <v>0</v>
      </c>
      <c r="X68" s="52">
        <f t="shared" si="13"/>
        <v>-0.10049627791563276</v>
      </c>
      <c r="Y68" s="53">
        <f t="shared" si="2"/>
        <v>1000</v>
      </c>
      <c r="Z68" s="53">
        <f t="shared" si="3"/>
        <v>6550</v>
      </c>
    </row>
    <row r="69" spans="1:26" x14ac:dyDescent="0.3">
      <c r="B69" s="60" t="s">
        <v>90</v>
      </c>
      <c r="C69" s="41">
        <v>1.84</v>
      </c>
      <c r="D69" s="61">
        <v>1.83</v>
      </c>
      <c r="E69" s="61">
        <v>1.81</v>
      </c>
      <c r="F69" s="42">
        <v>1.82</v>
      </c>
      <c r="G69" s="62">
        <v>-2.0000000000000018E-2</v>
      </c>
      <c r="H69" s="62">
        <v>-1.0869565217391313</v>
      </c>
      <c r="I69" s="63">
        <v>4592909</v>
      </c>
      <c r="J69" s="64">
        <v>8355488.25</v>
      </c>
      <c r="K69" s="65">
        <v>-0.25714285714285712</v>
      </c>
      <c r="L69" s="47"/>
      <c r="V69" s="7" t="str">
        <f t="shared" si="1"/>
        <v>LASACO</v>
      </c>
      <c r="W69" s="52">
        <f t="shared" si="12"/>
        <v>-1.0869565217391313E-2</v>
      </c>
      <c r="X69" s="52">
        <f t="shared" si="13"/>
        <v>-0.25714285714285712</v>
      </c>
      <c r="Y69" s="53">
        <f t="shared" si="2"/>
        <v>4592909</v>
      </c>
      <c r="Z69" s="53">
        <f t="shared" si="3"/>
        <v>8355488.25</v>
      </c>
    </row>
    <row r="70" spans="1:26" x14ac:dyDescent="0.3">
      <c r="B70" s="60" t="s">
        <v>91</v>
      </c>
      <c r="C70" s="41">
        <v>10.3</v>
      </c>
      <c r="D70" s="41">
        <v>10.4</v>
      </c>
      <c r="E70" s="41">
        <v>10.4</v>
      </c>
      <c r="F70" s="42">
        <v>10.4</v>
      </c>
      <c r="G70" s="62">
        <v>9.9999999999999645E-2</v>
      </c>
      <c r="H70" s="62">
        <v>0.97087378640776345</v>
      </c>
      <c r="I70" s="63">
        <v>354362</v>
      </c>
      <c r="J70" s="64">
        <v>3610798.55</v>
      </c>
      <c r="K70" s="65">
        <v>0.58778625954198493</v>
      </c>
      <c r="L70" s="47"/>
      <c r="V70" s="7" t="str">
        <f t="shared" si="1"/>
        <v>LEARNAFRCA</v>
      </c>
      <c r="W70" s="52">
        <f t="shared" si="12"/>
        <v>9.7087378640776344E-3</v>
      </c>
      <c r="X70" s="52">
        <f t="shared" si="13"/>
        <v>0.58778625954198493</v>
      </c>
      <c r="Y70" s="53">
        <f t="shared" si="2"/>
        <v>354362</v>
      </c>
      <c r="Z70" s="53">
        <f t="shared" si="3"/>
        <v>3610798.55</v>
      </c>
    </row>
    <row r="71" spans="1:26" x14ac:dyDescent="0.3">
      <c r="B71" s="60" t="s">
        <v>92</v>
      </c>
      <c r="C71" s="41">
        <v>4.4000000000000004</v>
      </c>
      <c r="D71" s="41">
        <v>4.7</v>
      </c>
      <c r="E71" s="41">
        <v>4.5</v>
      </c>
      <c r="F71" s="42">
        <v>4.7</v>
      </c>
      <c r="G71" s="62">
        <v>0.29999999999999982</v>
      </c>
      <c r="H71" s="62">
        <v>6.8181818181818139</v>
      </c>
      <c r="I71" s="63">
        <v>962247</v>
      </c>
      <c r="J71" s="64">
        <v>4322085.55</v>
      </c>
      <c r="K71" s="65">
        <v>-0.11153119092627595</v>
      </c>
      <c r="L71" s="47"/>
      <c r="V71" s="7" t="str">
        <f t="shared" si="1"/>
        <v>LEGENDINT</v>
      </c>
      <c r="W71" s="52">
        <f t="shared" si="12"/>
        <v>6.8181818181818135E-2</v>
      </c>
      <c r="X71" s="52">
        <f t="shared" si="13"/>
        <v>-0.11153119092627595</v>
      </c>
      <c r="Y71" s="53">
        <f t="shared" si="2"/>
        <v>962247</v>
      </c>
      <c r="Z71" s="53">
        <f t="shared" si="3"/>
        <v>4322085.55</v>
      </c>
    </row>
    <row r="72" spans="1:26" x14ac:dyDescent="0.3">
      <c r="B72" s="60" t="s">
        <v>93</v>
      </c>
      <c r="C72" s="41">
        <v>1.55</v>
      </c>
      <c r="D72" s="41">
        <v>1.56</v>
      </c>
      <c r="E72" s="41">
        <v>1.5</v>
      </c>
      <c r="F72" s="42">
        <v>1.5</v>
      </c>
      <c r="G72" s="62">
        <v>-5.0000000000000044E-2</v>
      </c>
      <c r="H72" s="62">
        <v>-3.2258064516129057</v>
      </c>
      <c r="I72" s="63">
        <v>4147704</v>
      </c>
      <c r="J72" s="64">
        <v>6304357.1399999997</v>
      </c>
      <c r="K72" s="65">
        <v>-0.15730337078651691</v>
      </c>
      <c r="L72" s="47"/>
      <c r="V72" s="7" t="str">
        <f t="shared" si="1"/>
        <v>LINKASSURE</v>
      </c>
      <c r="W72" s="52">
        <f t="shared" si="12"/>
        <v>-3.2258064516129059E-2</v>
      </c>
      <c r="X72" s="52">
        <f t="shared" si="13"/>
        <v>-0.15730337078651691</v>
      </c>
      <c r="Y72" s="53">
        <f t="shared" si="2"/>
        <v>4147704</v>
      </c>
      <c r="Z72" s="53">
        <f t="shared" si="3"/>
        <v>6304357.1399999997</v>
      </c>
    </row>
    <row r="73" spans="1:26" x14ac:dyDescent="0.3">
      <c r="B73" s="60" t="s">
        <v>94</v>
      </c>
      <c r="C73" s="41">
        <v>8.9</v>
      </c>
      <c r="D73" s="41">
        <v>8.9499999999999993</v>
      </c>
      <c r="E73" s="41">
        <v>8.9499999999999993</v>
      </c>
      <c r="F73" s="42">
        <v>8.9499999999999993</v>
      </c>
      <c r="G73" s="62">
        <v>4.9999999999998934E-2</v>
      </c>
      <c r="H73" s="62">
        <v>0.56179775280897681</v>
      </c>
      <c r="I73" s="63">
        <v>989101</v>
      </c>
      <c r="J73" s="64">
        <v>8873023.0500000007</v>
      </c>
      <c r="K73" s="65">
        <v>0.47933884297520657</v>
      </c>
      <c r="L73" s="47"/>
      <c r="V73" s="7" t="str">
        <f t="shared" ref="V73:V136" si="16">IF(ISTEXT(B73),B73,"")</f>
        <v>LIVESTOCK</v>
      </c>
      <c r="W73" s="52">
        <f t="shared" si="12"/>
        <v>5.6179775280897678E-3</v>
      </c>
      <c r="X73" s="52">
        <f t="shared" si="13"/>
        <v>0.47933884297520657</v>
      </c>
      <c r="Y73" s="53">
        <f t="shared" ref="Y73:Y136" si="17">IF(ISTEXT(B73),I73,"")</f>
        <v>989101</v>
      </c>
      <c r="Z73" s="53">
        <f t="shared" ref="Z73:Z136" si="18">IF(ISTEXT(B73),J73,"")</f>
        <v>8873023.0500000007</v>
      </c>
    </row>
    <row r="74" spans="1:26" x14ac:dyDescent="0.3">
      <c r="B74" s="60" t="s">
        <v>95</v>
      </c>
      <c r="C74" s="41">
        <v>4.0999999999999996</v>
      </c>
      <c r="D74" s="61">
        <v>4</v>
      </c>
      <c r="E74" s="61">
        <v>3.8</v>
      </c>
      <c r="F74" s="42">
        <v>3.8</v>
      </c>
      <c r="G74" s="62">
        <v>-0.29999999999999982</v>
      </c>
      <c r="H74" s="62">
        <v>-7.317073170731704</v>
      </c>
      <c r="I74" s="63">
        <v>397540</v>
      </c>
      <c r="J74" s="64">
        <v>1562529.94</v>
      </c>
      <c r="K74" s="65">
        <v>0.10144927536231862</v>
      </c>
      <c r="L74" s="47"/>
      <c r="V74" s="7" t="str">
        <f t="shared" si="16"/>
        <v>LIVINGTRUST</v>
      </c>
      <c r="W74" s="52">
        <f t="shared" ref="W74:W137" si="19">IF(ISTEXT(B74),H74,"")/100</f>
        <v>-7.3170731707317041E-2</v>
      </c>
      <c r="X74" s="52">
        <f t="shared" ref="X74:X137" si="20">IF(ISTEXT(B74),K74,"")</f>
        <v>0.10144927536231862</v>
      </c>
      <c r="Y74" s="53">
        <f t="shared" si="17"/>
        <v>397540</v>
      </c>
      <c r="Z74" s="53">
        <f t="shared" si="18"/>
        <v>1562529.94</v>
      </c>
    </row>
    <row r="75" spans="1:26" x14ac:dyDescent="0.3">
      <c r="B75" s="60" t="s">
        <v>96</v>
      </c>
      <c r="C75" s="41">
        <v>13.7</v>
      </c>
      <c r="D75" s="61">
        <v>13.2</v>
      </c>
      <c r="E75" s="61">
        <v>13.2</v>
      </c>
      <c r="F75" s="42">
        <v>13.2</v>
      </c>
      <c r="G75" s="62">
        <v>-0.5</v>
      </c>
      <c r="H75" s="62">
        <v>-3.6496350364963508</v>
      </c>
      <c r="I75" s="63">
        <v>788767</v>
      </c>
      <c r="J75" s="64">
        <v>10842784.85</v>
      </c>
      <c r="K75" s="65">
        <v>-3.6496350364963459E-2</v>
      </c>
      <c r="L75" s="47"/>
      <c r="V75" s="7" t="str">
        <f t="shared" si="16"/>
        <v>MANSARD</v>
      </c>
      <c r="W75" s="52">
        <f t="shared" si="19"/>
        <v>-3.6496350364963508E-2</v>
      </c>
      <c r="X75" s="52">
        <f t="shared" si="20"/>
        <v>-3.6496350364963459E-2</v>
      </c>
      <c r="Y75" s="53">
        <f t="shared" si="17"/>
        <v>788767</v>
      </c>
      <c r="Z75" s="53">
        <f t="shared" si="18"/>
        <v>10842784.85</v>
      </c>
    </row>
    <row r="76" spans="1:26" x14ac:dyDescent="0.3">
      <c r="B76" s="60" t="s">
        <v>97</v>
      </c>
      <c r="C76" s="41">
        <v>39.950000000000003</v>
      </c>
      <c r="D76" s="41">
        <v>39</v>
      </c>
      <c r="E76" s="41">
        <v>39</v>
      </c>
      <c r="F76" s="42">
        <v>39</v>
      </c>
      <c r="G76" s="62">
        <v>-0.95000000000000284</v>
      </c>
      <c r="H76" s="62">
        <v>-2.3779724655819843</v>
      </c>
      <c r="I76" s="63">
        <v>906703</v>
      </c>
      <c r="J76" s="64">
        <v>35745338.649999999</v>
      </c>
      <c r="K76" s="65">
        <v>1.0526315789473686</v>
      </c>
      <c r="L76" s="47"/>
      <c r="V76" s="7" t="str">
        <f t="shared" si="16"/>
        <v>MAYBAKER</v>
      </c>
      <c r="W76" s="52">
        <f t="shared" si="19"/>
        <v>-2.3779724655819841E-2</v>
      </c>
      <c r="X76" s="52">
        <f t="shared" si="20"/>
        <v>1.0526315789473686</v>
      </c>
      <c r="Y76" s="53">
        <f t="shared" si="17"/>
        <v>906703</v>
      </c>
      <c r="Z76" s="53">
        <f t="shared" si="18"/>
        <v>35745338.649999999</v>
      </c>
    </row>
    <row r="77" spans="1:26" x14ac:dyDescent="0.3">
      <c r="B77" s="60" t="s">
        <v>98</v>
      </c>
      <c r="C77" s="41">
        <v>3.5</v>
      </c>
      <c r="D77" s="61">
        <v>3.52</v>
      </c>
      <c r="E77" s="61">
        <v>3.5</v>
      </c>
      <c r="F77" s="42">
        <v>3.52</v>
      </c>
      <c r="G77" s="62">
        <v>2.0000000000000018E-2</v>
      </c>
      <c r="H77" s="62">
        <v>0.57142857142857195</v>
      </c>
      <c r="I77" s="63">
        <v>11520540</v>
      </c>
      <c r="J77" s="64">
        <v>40369494.729999997</v>
      </c>
      <c r="K77" s="65">
        <v>0.13548387096774195</v>
      </c>
      <c r="L77" s="47"/>
      <c r="V77" s="7" t="str">
        <f t="shared" si="16"/>
        <v>MBENEFIT</v>
      </c>
      <c r="W77" s="52">
        <f t="shared" si="19"/>
        <v>5.7142857142857195E-3</v>
      </c>
      <c r="X77" s="52">
        <f t="shared" si="20"/>
        <v>0.13548387096774195</v>
      </c>
      <c r="Y77" s="53">
        <f t="shared" si="17"/>
        <v>11520540</v>
      </c>
      <c r="Z77" s="53">
        <f t="shared" si="18"/>
        <v>40369494.729999997</v>
      </c>
    </row>
    <row r="78" spans="1:26" x14ac:dyDescent="0.3">
      <c r="B78" s="60" t="s">
        <v>99</v>
      </c>
      <c r="C78" s="41">
        <v>5.5</v>
      </c>
      <c r="D78" s="41">
        <v>5.5</v>
      </c>
      <c r="E78" s="41">
        <v>5.5</v>
      </c>
      <c r="F78" s="42">
        <v>5.5</v>
      </c>
      <c r="G78" s="62">
        <v>0</v>
      </c>
      <c r="H78" s="62">
        <v>0</v>
      </c>
      <c r="I78" s="63">
        <v>2837444</v>
      </c>
      <c r="J78" s="64">
        <v>15592576.800000001</v>
      </c>
      <c r="K78" s="65">
        <v>0.68195718654434256</v>
      </c>
      <c r="L78" s="47"/>
      <c r="V78" s="7" t="str">
        <f t="shared" si="16"/>
        <v>MCNICHOLS</v>
      </c>
      <c r="W78" s="52">
        <f t="shared" si="19"/>
        <v>0</v>
      </c>
      <c r="X78" s="52">
        <f t="shared" si="20"/>
        <v>0.68195718654434256</v>
      </c>
      <c r="Y78" s="53">
        <f t="shared" si="17"/>
        <v>2837444</v>
      </c>
      <c r="Z78" s="53">
        <f t="shared" si="18"/>
        <v>15592576.800000001</v>
      </c>
    </row>
    <row r="79" spans="1:26" x14ac:dyDescent="0.3">
      <c r="B79" s="60" t="s">
        <v>100</v>
      </c>
      <c r="C79" s="41">
        <v>62.4</v>
      </c>
      <c r="D79" s="41">
        <v>62.4</v>
      </c>
      <c r="E79" s="41">
        <v>62.4</v>
      </c>
      <c r="F79" s="42">
        <v>62.4</v>
      </c>
      <c r="G79" s="62">
        <v>0</v>
      </c>
      <c r="H79" s="62">
        <v>0</v>
      </c>
      <c r="I79" s="63">
        <v>3236750</v>
      </c>
      <c r="J79" s="64">
        <v>183494369.65000001</v>
      </c>
      <c r="K79" s="65">
        <v>-4.2944785276073705E-2</v>
      </c>
      <c r="L79" s="47"/>
      <c r="V79" s="7" t="str">
        <f t="shared" si="16"/>
        <v>MECURE</v>
      </c>
      <c r="W79" s="52">
        <f t="shared" si="19"/>
        <v>0</v>
      </c>
      <c r="X79" s="52">
        <f t="shared" si="20"/>
        <v>-4.2944785276073705E-2</v>
      </c>
      <c r="Y79" s="53">
        <f t="shared" si="17"/>
        <v>3236750</v>
      </c>
      <c r="Z79" s="53">
        <f t="shared" si="18"/>
        <v>183494369.65000001</v>
      </c>
    </row>
    <row r="80" spans="1:26" x14ac:dyDescent="0.3">
      <c r="A80" t="s">
        <v>45</v>
      </c>
      <c r="B80" s="60" t="s">
        <v>101</v>
      </c>
      <c r="C80" s="41">
        <v>18.55</v>
      </c>
      <c r="D80" s="41">
        <v>18.55</v>
      </c>
      <c r="E80" s="41">
        <v>18.55</v>
      </c>
      <c r="F80" s="42">
        <v>18.55</v>
      </c>
      <c r="G80" s="62">
        <v>0</v>
      </c>
      <c r="H80" s="62">
        <v>0</v>
      </c>
      <c r="I80" s="63">
        <v>32868</v>
      </c>
      <c r="J80" s="64">
        <v>549804.30000000005</v>
      </c>
      <c r="K80" s="65">
        <v>0.43243243243243246</v>
      </c>
      <c r="L80" s="47"/>
      <c r="V80" s="7" t="str">
        <f t="shared" si="16"/>
        <v>MEYER</v>
      </c>
      <c r="W80" s="52">
        <f t="shared" si="19"/>
        <v>0</v>
      </c>
      <c r="X80" s="52">
        <f t="shared" si="20"/>
        <v>0.43243243243243246</v>
      </c>
      <c r="Y80" s="53">
        <f t="shared" si="17"/>
        <v>32868</v>
      </c>
      <c r="Z80" s="53">
        <f t="shared" si="18"/>
        <v>549804.30000000005</v>
      </c>
    </row>
    <row r="81" spans="2:26" x14ac:dyDescent="0.3">
      <c r="B81" s="60" t="s">
        <v>102</v>
      </c>
      <c r="C81" s="41">
        <v>850</v>
      </c>
      <c r="D81" s="41">
        <v>850</v>
      </c>
      <c r="E81" s="41">
        <v>850</v>
      </c>
      <c r="F81" s="42">
        <v>850</v>
      </c>
      <c r="G81" s="62">
        <v>0</v>
      </c>
      <c r="H81" s="62">
        <v>0</v>
      </c>
      <c r="I81" s="63">
        <v>1153555</v>
      </c>
      <c r="J81" s="64">
        <v>983292645.60000002</v>
      </c>
      <c r="K81" s="65">
        <v>0.66340508806262233</v>
      </c>
      <c r="L81" s="47"/>
      <c r="V81" s="7" t="str">
        <f t="shared" si="16"/>
        <v>MTNN</v>
      </c>
      <c r="W81" s="52">
        <f t="shared" si="19"/>
        <v>0</v>
      </c>
      <c r="X81" s="52">
        <f t="shared" si="20"/>
        <v>0.66340508806262233</v>
      </c>
      <c r="Y81" s="53">
        <f t="shared" si="17"/>
        <v>1153555</v>
      </c>
      <c r="Z81" s="53">
        <f t="shared" si="18"/>
        <v>983292645.60000002</v>
      </c>
    </row>
    <row r="82" spans="2:26" x14ac:dyDescent="0.3">
      <c r="B82" s="60" t="s">
        <v>103</v>
      </c>
      <c r="C82" s="41">
        <v>25.5</v>
      </c>
      <c r="D82" s="61">
        <v>25.5</v>
      </c>
      <c r="E82" s="61">
        <v>25.5</v>
      </c>
      <c r="F82" s="42">
        <v>25.5</v>
      </c>
      <c r="G82" s="62">
        <v>0</v>
      </c>
      <c r="H82" s="62">
        <v>0</v>
      </c>
      <c r="I82" s="63">
        <v>31919</v>
      </c>
      <c r="J82" s="64">
        <v>732541.05</v>
      </c>
      <c r="K82" s="65">
        <v>0.9101123595505618</v>
      </c>
      <c r="L82" s="47"/>
      <c r="V82" s="7" t="str">
        <f t="shared" si="16"/>
        <v>MULTIVERSE</v>
      </c>
      <c r="W82" s="52">
        <f t="shared" si="19"/>
        <v>0</v>
      </c>
      <c r="X82" s="52">
        <f t="shared" si="20"/>
        <v>0.9101123595505618</v>
      </c>
      <c r="Y82" s="53">
        <f t="shared" si="17"/>
        <v>31919</v>
      </c>
      <c r="Z82" s="53">
        <f t="shared" si="18"/>
        <v>732541.05</v>
      </c>
    </row>
    <row r="83" spans="2:26" x14ac:dyDescent="0.3">
      <c r="B83" s="60" t="s">
        <v>104</v>
      </c>
      <c r="C83" s="41">
        <v>170</v>
      </c>
      <c r="D83" s="41">
        <v>170</v>
      </c>
      <c r="E83" s="41">
        <v>170</v>
      </c>
      <c r="F83" s="42">
        <v>170</v>
      </c>
      <c r="G83" s="62">
        <v>0</v>
      </c>
      <c r="H83" s="62">
        <v>0</v>
      </c>
      <c r="I83" s="63">
        <v>748259</v>
      </c>
      <c r="J83" s="64">
        <v>124110771.5</v>
      </c>
      <c r="K83" s="65">
        <v>0.57407407407407418</v>
      </c>
      <c r="L83" s="47"/>
      <c r="V83" s="7" t="str">
        <f t="shared" si="16"/>
        <v>NAHCO</v>
      </c>
      <c r="W83" s="52">
        <f t="shared" si="19"/>
        <v>0</v>
      </c>
      <c r="X83" s="52">
        <f t="shared" si="20"/>
        <v>0.57407407407407418</v>
      </c>
      <c r="Y83" s="53">
        <f t="shared" si="17"/>
        <v>748259</v>
      </c>
      <c r="Z83" s="53">
        <f t="shared" si="18"/>
        <v>124110771.5</v>
      </c>
    </row>
    <row r="84" spans="2:26" x14ac:dyDescent="0.3">
      <c r="B84" s="60" t="s">
        <v>105</v>
      </c>
      <c r="C84" s="41">
        <v>196</v>
      </c>
      <c r="D84" s="41">
        <v>196</v>
      </c>
      <c r="E84" s="41">
        <v>196</v>
      </c>
      <c r="F84" s="42">
        <v>196</v>
      </c>
      <c r="G84" s="62">
        <v>0</v>
      </c>
      <c r="H84" s="62">
        <v>0</v>
      </c>
      <c r="I84" s="63">
        <v>1846741</v>
      </c>
      <c r="J84" s="64">
        <v>348145863.19999999</v>
      </c>
      <c r="K84" s="65">
        <v>0.82325581395348846</v>
      </c>
      <c r="L84" s="47"/>
      <c r="V84" s="7" t="str">
        <f t="shared" si="16"/>
        <v>NASCON</v>
      </c>
      <c r="W84" s="52">
        <f t="shared" si="19"/>
        <v>0</v>
      </c>
      <c r="X84" s="52">
        <f t="shared" si="20"/>
        <v>0.82325581395348846</v>
      </c>
      <c r="Y84" s="53">
        <f t="shared" si="17"/>
        <v>1846741</v>
      </c>
      <c r="Z84" s="53">
        <f t="shared" si="18"/>
        <v>348145863.19999999</v>
      </c>
    </row>
    <row r="85" spans="2:26" x14ac:dyDescent="0.3">
      <c r="B85" s="60" t="s">
        <v>106</v>
      </c>
      <c r="C85" s="41">
        <v>77.5</v>
      </c>
      <c r="D85" s="41">
        <v>78</v>
      </c>
      <c r="E85" s="41">
        <v>77.45</v>
      </c>
      <c r="F85" s="42">
        <v>78</v>
      </c>
      <c r="G85" s="62">
        <v>0.5</v>
      </c>
      <c r="H85" s="62">
        <v>0.64516129032258063</v>
      </c>
      <c r="I85" s="63">
        <v>2381028</v>
      </c>
      <c r="J85" s="64">
        <v>184647758.80000001</v>
      </c>
      <c r="K85" s="65">
        <v>3.5856573705179251E-2</v>
      </c>
      <c r="L85" s="47"/>
      <c r="V85" s="7" t="str">
        <f t="shared" si="16"/>
        <v>NB</v>
      </c>
      <c r="W85" s="52">
        <f t="shared" si="19"/>
        <v>6.4516129032258064E-3</v>
      </c>
      <c r="X85" s="52">
        <f t="shared" si="20"/>
        <v>3.5856573705179251E-2</v>
      </c>
      <c r="Y85" s="53">
        <f t="shared" si="17"/>
        <v>2381028</v>
      </c>
      <c r="Z85" s="53">
        <f t="shared" si="18"/>
        <v>184647758.80000001</v>
      </c>
    </row>
    <row r="86" spans="2:26" x14ac:dyDescent="0.3">
      <c r="B86" s="60" t="s">
        <v>107</v>
      </c>
      <c r="C86" s="41">
        <v>161.19999999999999</v>
      </c>
      <c r="D86" s="61">
        <v>161.19999999999999</v>
      </c>
      <c r="E86" s="61">
        <v>161.19999999999999</v>
      </c>
      <c r="F86" s="42">
        <v>161.19999999999999</v>
      </c>
      <c r="G86" s="62">
        <v>0</v>
      </c>
      <c r="H86" s="62">
        <v>0</v>
      </c>
      <c r="I86" s="63">
        <v>157860</v>
      </c>
      <c r="J86" s="64">
        <v>23411368.800000001</v>
      </c>
      <c r="K86" s="65">
        <v>1.2173314993122419</v>
      </c>
      <c r="L86" s="47"/>
      <c r="V86" s="7" t="str">
        <f t="shared" si="16"/>
        <v>NCR</v>
      </c>
      <c r="W86" s="52">
        <f t="shared" si="19"/>
        <v>0</v>
      </c>
      <c r="X86" s="52">
        <f t="shared" si="20"/>
        <v>1.2173314993122419</v>
      </c>
      <c r="Y86" s="53">
        <f t="shared" si="17"/>
        <v>157860</v>
      </c>
      <c r="Z86" s="53">
        <f t="shared" si="18"/>
        <v>23411368.800000001</v>
      </c>
    </row>
    <row r="87" spans="2:26" x14ac:dyDescent="0.3">
      <c r="B87" s="60" t="s">
        <v>108</v>
      </c>
      <c r="C87" s="41">
        <v>9.1999999999999993</v>
      </c>
      <c r="D87" s="41">
        <v>9.1999999999999993</v>
      </c>
      <c r="E87" s="41">
        <v>9.1999999999999993</v>
      </c>
      <c r="F87" s="42">
        <v>9.1999999999999993</v>
      </c>
      <c r="G87" s="62">
        <v>0</v>
      </c>
      <c r="H87" s="62">
        <v>0</v>
      </c>
      <c r="I87" s="63">
        <v>737679</v>
      </c>
      <c r="J87" s="64">
        <v>6650758.5499999998</v>
      </c>
      <c r="K87" s="65">
        <v>0.58620689655172398</v>
      </c>
      <c r="L87" s="47"/>
      <c r="V87" s="7" t="str">
        <f t="shared" si="16"/>
        <v>NEIMETH</v>
      </c>
      <c r="W87" s="52">
        <f t="shared" si="19"/>
        <v>0</v>
      </c>
      <c r="X87" s="52">
        <f t="shared" si="20"/>
        <v>0.58620689655172398</v>
      </c>
      <c r="Y87" s="53">
        <f t="shared" si="17"/>
        <v>737679</v>
      </c>
      <c r="Z87" s="53">
        <f t="shared" si="18"/>
        <v>6650758.5499999998</v>
      </c>
    </row>
    <row r="88" spans="2:26" x14ac:dyDescent="0.3">
      <c r="B88" s="60" t="s">
        <v>109</v>
      </c>
      <c r="C88" s="41">
        <v>31.7</v>
      </c>
      <c r="D88" s="41">
        <v>31.7</v>
      </c>
      <c r="E88" s="41">
        <v>31.7</v>
      </c>
      <c r="F88" s="42">
        <v>31.7</v>
      </c>
      <c r="G88" s="62">
        <v>0</v>
      </c>
      <c r="H88" s="62">
        <v>0</v>
      </c>
      <c r="I88" s="63">
        <v>806414</v>
      </c>
      <c r="J88" s="64">
        <v>25429099.050000001</v>
      </c>
      <c r="K88" s="65">
        <v>0.18283582089552231</v>
      </c>
      <c r="L88" s="47"/>
      <c r="V88" s="7" t="str">
        <f t="shared" si="16"/>
        <v>NEM</v>
      </c>
      <c r="W88" s="52">
        <f t="shared" si="19"/>
        <v>0</v>
      </c>
      <c r="X88" s="52">
        <f t="shared" si="20"/>
        <v>0.18283582089552231</v>
      </c>
      <c r="Y88" s="53">
        <f t="shared" si="17"/>
        <v>806414</v>
      </c>
      <c r="Z88" s="53">
        <f t="shared" si="18"/>
        <v>25429099.050000001</v>
      </c>
    </row>
    <row r="89" spans="2:26" x14ac:dyDescent="0.3">
      <c r="B89" s="60" t="s">
        <v>110</v>
      </c>
      <c r="C89" s="41">
        <v>2812.5</v>
      </c>
      <c r="D89" s="41">
        <v>2812.5</v>
      </c>
      <c r="E89" s="41">
        <v>2812.5</v>
      </c>
      <c r="F89" s="42">
        <v>2812.5</v>
      </c>
      <c r="G89" s="62">
        <v>0</v>
      </c>
      <c r="H89" s="62">
        <v>0</v>
      </c>
      <c r="I89" s="63">
        <v>53635</v>
      </c>
      <c r="J89" s="64">
        <v>138609548.40000001</v>
      </c>
      <c r="K89" s="65">
        <v>0.43641470888661904</v>
      </c>
      <c r="L89" s="47"/>
      <c r="V89" s="7" t="str">
        <f t="shared" si="16"/>
        <v>NESTLE</v>
      </c>
      <c r="W89" s="52">
        <f t="shared" si="19"/>
        <v>0</v>
      </c>
      <c r="X89" s="52">
        <f t="shared" si="20"/>
        <v>0.43641470888661904</v>
      </c>
      <c r="Y89" s="53">
        <f t="shared" si="17"/>
        <v>53635</v>
      </c>
      <c r="Z89" s="53">
        <f t="shared" si="18"/>
        <v>138609548.40000001</v>
      </c>
    </row>
    <row r="90" spans="2:26" x14ac:dyDescent="0.3">
      <c r="B90" s="60" t="s">
        <v>111</v>
      </c>
      <c r="C90" s="41">
        <v>149.9</v>
      </c>
      <c r="D90" s="61">
        <v>148</v>
      </c>
      <c r="E90" s="61">
        <v>148</v>
      </c>
      <c r="F90" s="42">
        <v>148</v>
      </c>
      <c r="G90" s="62">
        <v>-1.9000000000000057</v>
      </c>
      <c r="H90" s="62">
        <v>-1.2675116744496369</v>
      </c>
      <c r="I90" s="63">
        <v>2730239</v>
      </c>
      <c r="J90" s="64">
        <v>405402511.69999999</v>
      </c>
      <c r="K90" s="65">
        <v>1.1142857142857143</v>
      </c>
      <c r="L90" s="47"/>
      <c r="V90" s="7" t="str">
        <f t="shared" si="16"/>
        <v>NGXGROUP</v>
      </c>
      <c r="W90" s="52">
        <f t="shared" si="19"/>
        <v>-1.2675116744496369E-2</v>
      </c>
      <c r="X90" s="52">
        <f t="shared" si="20"/>
        <v>1.1142857142857143</v>
      </c>
      <c r="Y90" s="53">
        <f t="shared" si="17"/>
        <v>2730239</v>
      </c>
      <c r="Z90" s="53">
        <f t="shared" si="18"/>
        <v>405402511.69999999</v>
      </c>
    </row>
    <row r="91" spans="2:26" x14ac:dyDescent="0.3">
      <c r="B91" s="60" t="s">
        <v>112</v>
      </c>
      <c r="C91" s="41">
        <v>163.30000000000001</v>
      </c>
      <c r="D91" s="61">
        <v>163.30000000000001</v>
      </c>
      <c r="E91" s="61">
        <v>163.30000000000001</v>
      </c>
      <c r="F91" s="42">
        <v>163.30000000000001</v>
      </c>
      <c r="G91" s="62">
        <v>0</v>
      </c>
      <c r="H91" s="62">
        <v>0</v>
      </c>
      <c r="I91" s="63">
        <v>124633</v>
      </c>
      <c r="J91" s="64">
        <v>22357017.199999999</v>
      </c>
      <c r="K91" s="65">
        <v>0.42000000000000015</v>
      </c>
      <c r="L91" s="47"/>
      <c r="V91" s="7" t="str">
        <f t="shared" si="16"/>
        <v>NIDF</v>
      </c>
      <c r="W91" s="52">
        <f t="shared" si="19"/>
        <v>0</v>
      </c>
      <c r="X91" s="52">
        <f t="shared" si="20"/>
        <v>0.42000000000000015</v>
      </c>
      <c r="Y91" s="53">
        <f t="shared" si="17"/>
        <v>124633</v>
      </c>
      <c r="Z91" s="53">
        <f t="shared" si="18"/>
        <v>22357017.199999999</v>
      </c>
    </row>
    <row r="92" spans="2:26" x14ac:dyDescent="0.3">
      <c r="B92" s="60" t="s">
        <v>113</v>
      </c>
      <c r="C92" s="41">
        <v>79.400000000000006</v>
      </c>
      <c r="D92" s="61">
        <v>79.400000000000006</v>
      </c>
      <c r="E92" s="61">
        <v>79.400000000000006</v>
      </c>
      <c r="F92" s="42">
        <v>79.400000000000006</v>
      </c>
      <c r="G92" s="62">
        <v>0</v>
      </c>
      <c r="H92" s="62">
        <v>0</v>
      </c>
      <c r="I92" s="63">
        <v>3547</v>
      </c>
      <c r="J92" s="64">
        <v>253610.5</v>
      </c>
      <c r="K92" s="65">
        <v>-5.8125741399762676E-2</v>
      </c>
      <c r="L92" s="47"/>
      <c r="V92" s="7" t="str">
        <f t="shared" si="16"/>
        <v>NNFM</v>
      </c>
      <c r="W92" s="52">
        <f t="shared" si="19"/>
        <v>0</v>
      </c>
      <c r="X92" s="52">
        <f t="shared" si="20"/>
        <v>-5.8125741399762676E-2</v>
      </c>
      <c r="Y92" s="53">
        <f t="shared" si="17"/>
        <v>3547</v>
      </c>
      <c r="Z92" s="53">
        <f t="shared" si="18"/>
        <v>253610.5</v>
      </c>
    </row>
    <row r="93" spans="2:26" x14ac:dyDescent="0.3">
      <c r="B93" s="60" t="s">
        <v>114</v>
      </c>
      <c r="C93" s="41">
        <v>5.0999999999999996</v>
      </c>
      <c r="D93" s="41">
        <v>5.0999999999999996</v>
      </c>
      <c r="E93" s="41">
        <v>4.8</v>
      </c>
      <c r="F93" s="42">
        <v>5.0999999999999996</v>
      </c>
      <c r="G93" s="62">
        <v>0</v>
      </c>
      <c r="H93" s="62">
        <v>0</v>
      </c>
      <c r="I93" s="63">
        <v>2306318</v>
      </c>
      <c r="J93" s="64">
        <v>11246195.75</v>
      </c>
      <c r="K93" s="65">
        <v>0.3746630727762803</v>
      </c>
      <c r="L93" s="47"/>
      <c r="V93" s="7" t="str">
        <f t="shared" si="16"/>
        <v>NPFMCRFBK</v>
      </c>
      <c r="W93" s="52">
        <f t="shared" si="19"/>
        <v>0</v>
      </c>
      <c r="X93" s="52">
        <f t="shared" si="20"/>
        <v>0.3746630727762803</v>
      </c>
      <c r="Y93" s="53">
        <f t="shared" si="17"/>
        <v>2306318</v>
      </c>
      <c r="Z93" s="53">
        <f t="shared" si="18"/>
        <v>11246195.75</v>
      </c>
    </row>
    <row r="94" spans="2:26" x14ac:dyDescent="0.3">
      <c r="B94" s="60" t="s">
        <v>115</v>
      </c>
      <c r="C94" s="41">
        <v>113</v>
      </c>
      <c r="D94" s="41">
        <v>113</v>
      </c>
      <c r="E94" s="41">
        <v>113</v>
      </c>
      <c r="F94" s="42">
        <v>113</v>
      </c>
      <c r="G94" s="62">
        <v>0</v>
      </c>
      <c r="H94" s="62">
        <v>0</v>
      </c>
      <c r="I94" s="63">
        <v>562824</v>
      </c>
      <c r="J94" s="64">
        <v>59049411.100000001</v>
      </c>
      <c r="K94" s="65">
        <v>9.7087378640776656E-2</v>
      </c>
      <c r="L94" s="47"/>
      <c r="V94" s="7" t="str">
        <f t="shared" si="16"/>
        <v>NREIT</v>
      </c>
      <c r="W94" s="52">
        <f t="shared" si="19"/>
        <v>0</v>
      </c>
      <c r="X94" s="52">
        <f t="shared" si="20"/>
        <v>9.7087378640776656E-2</v>
      </c>
      <c r="Y94" s="53">
        <f t="shared" si="17"/>
        <v>562824</v>
      </c>
      <c r="Z94" s="53">
        <f t="shared" si="18"/>
        <v>59049411.100000001</v>
      </c>
    </row>
    <row r="95" spans="2:26" x14ac:dyDescent="0.3">
      <c r="B95" s="60" t="s">
        <v>116</v>
      </c>
      <c r="C95" s="41">
        <v>0.79</v>
      </c>
      <c r="D95" s="61">
        <v>0.81</v>
      </c>
      <c r="E95" s="61">
        <v>0.78</v>
      </c>
      <c r="F95" s="42">
        <v>0.81</v>
      </c>
      <c r="G95" s="62">
        <v>2.0000000000000018E-2</v>
      </c>
      <c r="H95" s="62">
        <v>2.5316455696202551</v>
      </c>
      <c r="I95" s="63">
        <v>8989288</v>
      </c>
      <c r="J95" s="64">
        <v>7140238.0300000003</v>
      </c>
      <c r="K95" s="65">
        <v>6.578947368421062E-2</v>
      </c>
      <c r="L95" s="47"/>
      <c r="V95" s="7" t="str">
        <f t="shared" si="16"/>
        <v>NSLTECH</v>
      </c>
      <c r="W95" s="52">
        <f t="shared" si="19"/>
        <v>2.5316455696202552E-2</v>
      </c>
      <c r="X95" s="52">
        <f t="shared" si="20"/>
        <v>6.578947368421062E-2</v>
      </c>
      <c r="Y95" s="53">
        <f t="shared" si="17"/>
        <v>8989288</v>
      </c>
      <c r="Z95" s="53">
        <f t="shared" si="18"/>
        <v>7140238.0300000003</v>
      </c>
    </row>
    <row r="96" spans="2:26" x14ac:dyDescent="0.3">
      <c r="B96" s="60" t="s">
        <v>117</v>
      </c>
      <c r="C96" s="41">
        <v>40.450000000000003</v>
      </c>
      <c r="D96" s="41">
        <v>40.200000000000003</v>
      </c>
      <c r="E96" s="41">
        <v>39.15</v>
      </c>
      <c r="F96" s="42">
        <v>40</v>
      </c>
      <c r="G96" s="62">
        <v>-0.45000000000000284</v>
      </c>
      <c r="H96" s="62">
        <v>-1.1124845488257178</v>
      </c>
      <c r="I96" s="63">
        <v>4344806</v>
      </c>
      <c r="J96" s="64">
        <v>173414554.15000001</v>
      </c>
      <c r="K96" s="65">
        <v>-4.9751243781095411E-3</v>
      </c>
      <c r="L96" s="47"/>
      <c r="V96" s="7" t="str">
        <f t="shared" si="16"/>
        <v>OANDO</v>
      </c>
      <c r="W96" s="52">
        <f t="shared" si="19"/>
        <v>-1.1124845488257177E-2</v>
      </c>
      <c r="X96" s="52">
        <f t="shared" si="20"/>
        <v>-4.9751243781095411E-3</v>
      </c>
      <c r="Y96" s="53">
        <f t="shared" si="17"/>
        <v>4344806</v>
      </c>
      <c r="Z96" s="53">
        <f t="shared" si="18"/>
        <v>173414554.15000001</v>
      </c>
    </row>
    <row r="97" spans="2:26" x14ac:dyDescent="0.3">
      <c r="B97" s="60" t="s">
        <v>118</v>
      </c>
      <c r="C97" s="41">
        <v>1418</v>
      </c>
      <c r="D97" s="41">
        <v>1418</v>
      </c>
      <c r="E97" s="41">
        <v>1418</v>
      </c>
      <c r="F97" s="42">
        <v>1418</v>
      </c>
      <c r="G97" s="62">
        <v>0</v>
      </c>
      <c r="H97" s="62">
        <v>0</v>
      </c>
      <c r="I97" s="63">
        <v>90269</v>
      </c>
      <c r="J97" s="64">
        <v>118197192.90000001</v>
      </c>
      <c r="K97" s="65">
        <v>0.29497716894977177</v>
      </c>
      <c r="L97" s="47"/>
      <c r="V97" s="7" t="str">
        <f t="shared" si="16"/>
        <v>OKOMUOIL</v>
      </c>
      <c r="W97" s="52">
        <f t="shared" si="19"/>
        <v>0</v>
      </c>
      <c r="X97" s="52">
        <f t="shared" si="20"/>
        <v>0.29497716894977177</v>
      </c>
      <c r="Y97" s="53">
        <f t="shared" si="17"/>
        <v>90269</v>
      </c>
      <c r="Z97" s="53">
        <f t="shared" si="18"/>
        <v>118197192.90000001</v>
      </c>
    </row>
    <row r="98" spans="2:26" x14ac:dyDescent="0.3">
      <c r="B98" s="60" t="s">
        <v>119</v>
      </c>
      <c r="C98" s="41">
        <v>1.75</v>
      </c>
      <c r="D98" s="41">
        <v>1.86</v>
      </c>
      <c r="E98" s="41">
        <v>1.75</v>
      </c>
      <c r="F98" s="42">
        <v>1.86</v>
      </c>
      <c r="G98" s="62">
        <v>0.1100000000000001</v>
      </c>
      <c r="H98" s="62">
        <v>6.2857142857142918</v>
      </c>
      <c r="I98" s="63">
        <v>1943390</v>
      </c>
      <c r="J98" s="64">
        <v>3493634.38</v>
      </c>
      <c r="K98" s="65">
        <v>0.64601769911504459</v>
      </c>
      <c r="L98" s="47"/>
      <c r="V98" s="7" t="str">
        <f t="shared" si="16"/>
        <v>OMATEK</v>
      </c>
      <c r="W98" s="52">
        <f t="shared" si="19"/>
        <v>6.2857142857142917E-2</v>
      </c>
      <c r="X98" s="52">
        <f t="shared" si="20"/>
        <v>0.64601769911504459</v>
      </c>
      <c r="Y98" s="53">
        <f t="shared" si="17"/>
        <v>1943390</v>
      </c>
      <c r="Z98" s="53">
        <f t="shared" si="18"/>
        <v>3493634.38</v>
      </c>
    </row>
    <row r="99" spans="2:26" x14ac:dyDescent="0.3">
      <c r="B99" s="60" t="s">
        <v>120</v>
      </c>
      <c r="C99" s="41">
        <v>30.4</v>
      </c>
      <c r="D99" s="61">
        <v>30.4</v>
      </c>
      <c r="E99" s="61">
        <v>30.4</v>
      </c>
      <c r="F99" s="42">
        <v>30.4</v>
      </c>
      <c r="G99" s="62">
        <v>0</v>
      </c>
      <c r="H99" s="62">
        <v>0</v>
      </c>
      <c r="I99" s="63">
        <v>8341</v>
      </c>
      <c r="J99" s="64">
        <v>233007.5</v>
      </c>
      <c r="K99" s="65">
        <v>2.04</v>
      </c>
      <c r="L99" s="47"/>
      <c r="V99" s="7" t="str">
        <f t="shared" si="16"/>
        <v>PREMPAINTS</v>
      </c>
      <c r="W99" s="52">
        <f t="shared" si="19"/>
        <v>0</v>
      </c>
      <c r="X99" s="52">
        <f t="shared" si="20"/>
        <v>2.04</v>
      </c>
      <c r="Y99" s="53">
        <f t="shared" si="17"/>
        <v>8341</v>
      </c>
      <c r="Z99" s="53">
        <f t="shared" si="18"/>
        <v>233007.5</v>
      </c>
    </row>
    <row r="100" spans="2:26" x14ac:dyDescent="0.3">
      <c r="B100" s="60" t="s">
        <v>121</v>
      </c>
      <c r="C100" s="41">
        <v>2300</v>
      </c>
      <c r="D100" s="41">
        <v>2070</v>
      </c>
      <c r="E100" s="41">
        <v>2070</v>
      </c>
      <c r="F100" s="42">
        <v>2070</v>
      </c>
      <c r="G100" s="62">
        <v>-230</v>
      </c>
      <c r="H100" s="62">
        <v>-10</v>
      </c>
      <c r="I100" s="63">
        <v>166731</v>
      </c>
      <c r="J100" s="64">
        <v>345133170</v>
      </c>
      <c r="K100" s="65">
        <v>0.42758620689655169</v>
      </c>
      <c r="L100" s="47"/>
      <c r="V100" s="7" t="str">
        <f t="shared" si="16"/>
        <v>PRESCO</v>
      </c>
      <c r="W100" s="52">
        <f t="shared" si="19"/>
        <v>-0.1</v>
      </c>
      <c r="X100" s="52">
        <f t="shared" si="20"/>
        <v>0.42758620689655169</v>
      </c>
      <c r="Y100" s="53">
        <f t="shared" si="17"/>
        <v>166731</v>
      </c>
      <c r="Z100" s="53">
        <f t="shared" si="18"/>
        <v>345133170</v>
      </c>
    </row>
    <row r="101" spans="2:26" x14ac:dyDescent="0.3">
      <c r="B101" s="60" t="s">
        <v>122</v>
      </c>
      <c r="C101" s="41">
        <v>1.48</v>
      </c>
      <c r="D101" s="61">
        <v>1.45</v>
      </c>
      <c r="E101" s="61">
        <v>1.4</v>
      </c>
      <c r="F101" s="42">
        <v>1.4</v>
      </c>
      <c r="G101" s="62">
        <v>-8.0000000000000071E-2</v>
      </c>
      <c r="H101" s="62">
        <v>-5.4054054054054106</v>
      </c>
      <c r="I101" s="63">
        <v>4071087</v>
      </c>
      <c r="J101" s="64">
        <v>5736472.1799999997</v>
      </c>
      <c r="K101" s="65">
        <v>-0.11392405063291144</v>
      </c>
      <c r="L101" s="47"/>
      <c r="V101" s="7" t="str">
        <f t="shared" si="16"/>
        <v>PRESTIGE</v>
      </c>
      <c r="W101" s="52">
        <f t="shared" si="19"/>
        <v>-5.4054054054054106E-2</v>
      </c>
      <c r="X101" s="52">
        <f t="shared" si="20"/>
        <v>-0.11392405063291144</v>
      </c>
      <c r="Y101" s="53">
        <f t="shared" si="17"/>
        <v>4071087</v>
      </c>
      <c r="Z101" s="53">
        <f t="shared" si="18"/>
        <v>5736472.1799999997</v>
      </c>
    </row>
    <row r="102" spans="2:26" x14ac:dyDescent="0.3">
      <c r="B102" s="60" t="s">
        <v>123</v>
      </c>
      <c r="C102" s="41">
        <v>84.95</v>
      </c>
      <c r="D102" s="41">
        <v>84.95</v>
      </c>
      <c r="E102" s="41">
        <v>84.95</v>
      </c>
      <c r="F102" s="42">
        <v>84.95</v>
      </c>
      <c r="G102" s="62">
        <v>0</v>
      </c>
      <c r="H102" s="62">
        <v>0</v>
      </c>
      <c r="I102" s="63">
        <v>1306503</v>
      </c>
      <c r="J102" s="64">
        <v>107791018.75</v>
      </c>
      <c r="K102" s="65">
        <v>0.91544532130777911</v>
      </c>
      <c r="L102" s="47"/>
      <c r="V102" s="7" t="str">
        <f t="shared" si="16"/>
        <v>PZ</v>
      </c>
      <c r="W102" s="52">
        <f t="shared" si="19"/>
        <v>0</v>
      </c>
      <c r="X102" s="52">
        <f t="shared" si="20"/>
        <v>0.91544532130777911</v>
      </c>
      <c r="Y102" s="53">
        <f t="shared" si="17"/>
        <v>1306503</v>
      </c>
      <c r="Z102" s="53">
        <f t="shared" si="18"/>
        <v>107791018.75</v>
      </c>
    </row>
    <row r="103" spans="2:26" x14ac:dyDescent="0.3">
      <c r="B103" s="60" t="s">
        <v>124</v>
      </c>
      <c r="C103" s="41">
        <v>20</v>
      </c>
      <c r="D103" s="41">
        <v>20</v>
      </c>
      <c r="E103" s="41">
        <v>20</v>
      </c>
      <c r="F103" s="42">
        <v>20</v>
      </c>
      <c r="G103" s="62">
        <v>0</v>
      </c>
      <c r="H103" s="62">
        <v>0</v>
      </c>
      <c r="I103" s="63">
        <v>93554</v>
      </c>
      <c r="J103" s="64">
        <v>1770084.8</v>
      </c>
      <c r="K103" s="65">
        <v>1.298850574712644</v>
      </c>
      <c r="L103" s="47"/>
      <c r="V103" s="7" t="str">
        <f t="shared" si="16"/>
        <v>REDSTAREX</v>
      </c>
      <c r="W103" s="52">
        <f t="shared" si="19"/>
        <v>0</v>
      </c>
      <c r="X103" s="52">
        <f t="shared" si="20"/>
        <v>1.298850574712644</v>
      </c>
      <c r="Y103" s="53">
        <f t="shared" si="17"/>
        <v>93554</v>
      </c>
      <c r="Z103" s="53">
        <f t="shared" si="18"/>
        <v>1770084.8</v>
      </c>
    </row>
    <row r="104" spans="2:26" x14ac:dyDescent="0.3">
      <c r="B104" s="60" t="s">
        <v>125</v>
      </c>
      <c r="C104" s="41">
        <v>0.85</v>
      </c>
      <c r="D104" s="41">
        <v>0.88</v>
      </c>
      <c r="E104" s="41">
        <v>0.83</v>
      </c>
      <c r="F104" s="42">
        <v>0.87</v>
      </c>
      <c r="G104" s="62">
        <v>2.0000000000000018E-2</v>
      </c>
      <c r="H104" s="62">
        <v>2.3529411764705901</v>
      </c>
      <c r="I104" s="63">
        <v>3434536</v>
      </c>
      <c r="J104" s="64">
        <v>2972191.18</v>
      </c>
      <c r="K104" s="65">
        <v>-0.19444444444444453</v>
      </c>
      <c r="L104" s="47"/>
      <c r="V104" s="7" t="str">
        <f t="shared" si="16"/>
        <v>REGALINS</v>
      </c>
      <c r="W104" s="52">
        <f t="shared" si="19"/>
        <v>2.3529411764705899E-2</v>
      </c>
      <c r="X104" s="52">
        <f t="shared" si="20"/>
        <v>-0.19444444444444453</v>
      </c>
      <c r="Y104" s="53">
        <f t="shared" si="17"/>
        <v>3434536</v>
      </c>
      <c r="Z104" s="53">
        <f t="shared" si="18"/>
        <v>2972191.18</v>
      </c>
    </row>
    <row r="105" spans="2:26" x14ac:dyDescent="0.3">
      <c r="B105" s="60" t="s">
        <v>126</v>
      </c>
      <c r="C105" s="41">
        <v>1.4</v>
      </c>
      <c r="D105" s="41">
        <v>1.4</v>
      </c>
      <c r="E105" s="41">
        <v>1.29</v>
      </c>
      <c r="F105" s="42">
        <v>1.29</v>
      </c>
      <c r="G105" s="62">
        <v>-0.10999999999999988</v>
      </c>
      <c r="H105" s="62">
        <v>-7.8571428571428488</v>
      </c>
      <c r="I105" s="63">
        <v>6410189</v>
      </c>
      <c r="J105" s="64">
        <v>8531517.2899999991</v>
      </c>
      <c r="K105" s="65">
        <v>-0.30645161290322587</v>
      </c>
      <c r="L105" s="47"/>
      <c r="V105" s="7" t="str">
        <f t="shared" si="16"/>
        <v>ROYALEX</v>
      </c>
      <c r="W105" s="52">
        <f t="shared" si="19"/>
        <v>-7.8571428571428487E-2</v>
      </c>
      <c r="X105" s="52">
        <f t="shared" si="20"/>
        <v>-0.30645161290322587</v>
      </c>
      <c r="Y105" s="53">
        <f t="shared" si="17"/>
        <v>6410189</v>
      </c>
      <c r="Z105" s="53">
        <f t="shared" si="18"/>
        <v>8531517.2899999991</v>
      </c>
    </row>
    <row r="106" spans="2:26" x14ac:dyDescent="0.3">
      <c r="B106" s="60" t="s">
        <v>127</v>
      </c>
      <c r="C106" s="41">
        <v>12.2</v>
      </c>
      <c r="D106" s="41">
        <v>13.25</v>
      </c>
      <c r="E106" s="41">
        <v>13.25</v>
      </c>
      <c r="F106" s="42">
        <v>13.25</v>
      </c>
      <c r="G106" s="62">
        <v>1.0500000000000007</v>
      </c>
      <c r="H106" s="62">
        <v>8.606557377049187</v>
      </c>
      <c r="I106" s="63">
        <v>1709431</v>
      </c>
      <c r="J106" s="64">
        <v>20990948.550000001</v>
      </c>
      <c r="K106" s="65">
        <v>2.7857142857142856</v>
      </c>
      <c r="L106" s="47"/>
      <c r="V106" s="7" t="str">
        <f t="shared" si="16"/>
        <v>RTBRISCOE</v>
      </c>
      <c r="W106" s="52">
        <f t="shared" si="19"/>
        <v>8.6065573770491871E-2</v>
      </c>
      <c r="X106" s="52">
        <f t="shared" si="20"/>
        <v>2.7857142857142856</v>
      </c>
      <c r="Y106" s="53">
        <f t="shared" si="17"/>
        <v>1709431</v>
      </c>
      <c r="Z106" s="53">
        <f t="shared" si="18"/>
        <v>20990948.550000001</v>
      </c>
    </row>
    <row r="107" spans="2:26" x14ac:dyDescent="0.3">
      <c r="B107" s="60" t="s">
        <v>128</v>
      </c>
      <c r="C107" s="41">
        <v>33.049999999999997</v>
      </c>
      <c r="D107" s="41">
        <v>33.049999999999997</v>
      </c>
      <c r="E107" s="41">
        <v>33.049999999999997</v>
      </c>
      <c r="F107" s="42">
        <v>33.049999999999997</v>
      </c>
      <c r="G107" s="62">
        <v>0</v>
      </c>
      <c r="H107" s="62">
        <v>0</v>
      </c>
      <c r="I107" s="63">
        <v>11602</v>
      </c>
      <c r="J107" s="64">
        <v>345159.5</v>
      </c>
      <c r="K107" s="65">
        <v>3.654929577464789</v>
      </c>
      <c r="L107" s="47"/>
      <c r="V107" s="7" t="str">
        <f t="shared" si="16"/>
        <v>SCOA</v>
      </c>
      <c r="W107" s="52">
        <f t="shared" si="19"/>
        <v>0</v>
      </c>
      <c r="X107" s="52">
        <f t="shared" si="20"/>
        <v>3.654929577464789</v>
      </c>
      <c r="Y107" s="53">
        <f t="shared" si="17"/>
        <v>11602</v>
      </c>
      <c r="Z107" s="53">
        <f t="shared" si="18"/>
        <v>345159.5</v>
      </c>
    </row>
    <row r="108" spans="2:26" x14ac:dyDescent="0.3">
      <c r="B108" s="60" t="s">
        <v>129</v>
      </c>
      <c r="C108" s="41">
        <v>11363.9</v>
      </c>
      <c r="D108" s="61">
        <v>11363.9</v>
      </c>
      <c r="E108" s="61">
        <v>11363.9</v>
      </c>
      <c r="F108" s="42">
        <v>11363.9</v>
      </c>
      <c r="G108" s="62">
        <v>0</v>
      </c>
      <c r="H108" s="62">
        <v>0</v>
      </c>
      <c r="I108" s="63">
        <v>54520</v>
      </c>
      <c r="J108" s="64">
        <v>625783094.10000002</v>
      </c>
      <c r="K108" s="65">
        <v>0.95625753141676695</v>
      </c>
      <c r="L108" s="47"/>
      <c r="V108" s="7" t="str">
        <f t="shared" si="16"/>
        <v>SEPLAT</v>
      </c>
      <c r="W108" s="52">
        <f t="shared" si="19"/>
        <v>0</v>
      </c>
      <c r="X108" s="52">
        <f t="shared" si="20"/>
        <v>0.95625753141676695</v>
      </c>
      <c r="Y108" s="53">
        <f t="shared" si="17"/>
        <v>54520</v>
      </c>
      <c r="Z108" s="53">
        <f t="shared" si="18"/>
        <v>625783094.10000002</v>
      </c>
    </row>
    <row r="109" spans="2:26" x14ac:dyDescent="0.3">
      <c r="B109" s="60" t="s">
        <v>130</v>
      </c>
      <c r="C109" s="41">
        <v>418.75</v>
      </c>
      <c r="D109" s="41">
        <v>418.75</v>
      </c>
      <c r="E109" s="41">
        <v>418.75</v>
      </c>
      <c r="F109" s="42">
        <v>418.75</v>
      </c>
      <c r="G109" s="62">
        <v>0</v>
      </c>
      <c r="H109" s="62">
        <v>0</v>
      </c>
      <c r="I109" s="63">
        <v>2108</v>
      </c>
      <c r="J109" s="64">
        <v>969856.3</v>
      </c>
      <c r="K109" s="65">
        <v>0</v>
      </c>
      <c r="L109" s="47"/>
      <c r="V109" s="7" t="str">
        <f t="shared" si="16"/>
        <v>SFSREIT</v>
      </c>
      <c r="W109" s="52">
        <f t="shared" si="19"/>
        <v>0</v>
      </c>
      <c r="X109" s="52">
        <f t="shared" si="20"/>
        <v>0</v>
      </c>
      <c r="Y109" s="53">
        <f t="shared" si="17"/>
        <v>2108</v>
      </c>
      <c r="Z109" s="53">
        <f t="shared" si="18"/>
        <v>969856.3</v>
      </c>
    </row>
    <row r="110" spans="2:26" x14ac:dyDescent="0.3">
      <c r="B110" s="60" t="s">
        <v>131</v>
      </c>
      <c r="C110" s="41">
        <v>171.2</v>
      </c>
      <c r="D110" s="41">
        <v>171.2</v>
      </c>
      <c r="E110" s="41">
        <v>171.2</v>
      </c>
      <c r="F110" s="42">
        <v>171.2</v>
      </c>
      <c r="G110" s="62">
        <v>0</v>
      </c>
      <c r="H110" s="62">
        <v>0</v>
      </c>
      <c r="I110" s="63">
        <v>1115</v>
      </c>
      <c r="J110" s="64">
        <v>171821.5</v>
      </c>
      <c r="K110" s="65">
        <v>0.93555681175805527</v>
      </c>
      <c r="L110" s="47"/>
      <c r="V110" s="7" t="str">
        <f t="shared" si="16"/>
        <v>SKYAVN</v>
      </c>
      <c r="W110" s="52">
        <f t="shared" si="19"/>
        <v>0</v>
      </c>
      <c r="X110" s="52">
        <f t="shared" si="20"/>
        <v>0.93555681175805527</v>
      </c>
      <c r="Y110" s="53">
        <f t="shared" si="17"/>
        <v>1115</v>
      </c>
      <c r="Z110" s="53">
        <f t="shared" si="18"/>
        <v>171821.5</v>
      </c>
    </row>
    <row r="111" spans="2:26" x14ac:dyDescent="0.3">
      <c r="B111" s="60" t="s">
        <v>132</v>
      </c>
      <c r="C111" s="41">
        <v>1.94</v>
      </c>
      <c r="D111" s="61">
        <v>1.98</v>
      </c>
      <c r="E111" s="61">
        <v>1.95</v>
      </c>
      <c r="F111" s="42">
        <v>1.98</v>
      </c>
      <c r="G111" s="62">
        <v>4.0000000000000036E-2</v>
      </c>
      <c r="H111" s="62">
        <v>2.0618556701030948</v>
      </c>
      <c r="I111" s="63">
        <v>24017088</v>
      </c>
      <c r="J111" s="64">
        <v>47538467.299999997</v>
      </c>
      <c r="K111" s="65">
        <v>-0.48167539267015702</v>
      </c>
      <c r="L111" s="47"/>
      <c r="V111" s="7" t="str">
        <f t="shared" si="16"/>
        <v>SOVRENINS</v>
      </c>
      <c r="W111" s="52">
        <f t="shared" si="19"/>
        <v>2.0618556701030948E-2</v>
      </c>
      <c r="X111" s="52">
        <f t="shared" si="20"/>
        <v>-0.48167539267015702</v>
      </c>
      <c r="Y111" s="53">
        <f t="shared" si="17"/>
        <v>24017088</v>
      </c>
      <c r="Z111" s="53">
        <f t="shared" si="18"/>
        <v>47538467.299999997</v>
      </c>
    </row>
    <row r="112" spans="2:26" x14ac:dyDescent="0.3">
      <c r="B112" s="60" t="s">
        <v>133</v>
      </c>
      <c r="C112" s="41">
        <v>163</v>
      </c>
      <c r="D112" s="61">
        <v>163</v>
      </c>
      <c r="E112" s="61">
        <v>163</v>
      </c>
      <c r="F112" s="42">
        <v>163</v>
      </c>
      <c r="G112" s="62">
        <v>0</v>
      </c>
      <c r="H112" s="62">
        <v>0</v>
      </c>
      <c r="I112" s="63">
        <v>742350</v>
      </c>
      <c r="J112" s="64">
        <v>119543945.95</v>
      </c>
      <c r="K112" s="65">
        <v>0.62999999999999989</v>
      </c>
      <c r="L112" s="47"/>
      <c r="V112" s="7" t="str">
        <f t="shared" si="16"/>
        <v>STANBIC</v>
      </c>
      <c r="W112" s="52">
        <f t="shared" si="19"/>
        <v>0</v>
      </c>
      <c r="X112" s="52">
        <f t="shared" si="20"/>
        <v>0.62999999999999989</v>
      </c>
      <c r="Y112" s="53">
        <f t="shared" si="17"/>
        <v>742350</v>
      </c>
      <c r="Z112" s="53">
        <f t="shared" si="18"/>
        <v>119543945.95</v>
      </c>
    </row>
    <row r="113" spans="2:34" x14ac:dyDescent="0.3">
      <c r="B113" s="60" t="s">
        <v>134</v>
      </c>
      <c r="C113" s="41">
        <v>8.15</v>
      </c>
      <c r="D113" s="61">
        <v>8</v>
      </c>
      <c r="E113" s="61">
        <v>7.8</v>
      </c>
      <c r="F113" s="42">
        <v>8</v>
      </c>
      <c r="G113" s="62">
        <v>-0.15000000000000036</v>
      </c>
      <c r="H113" s="62">
        <v>-1.8404907975460165</v>
      </c>
      <c r="I113" s="63">
        <v>5385579</v>
      </c>
      <c r="J113" s="64">
        <v>42897893.149999999</v>
      </c>
      <c r="K113" s="65">
        <v>0.13475177304964547</v>
      </c>
      <c r="L113" s="47"/>
      <c r="V113" s="7" t="str">
        <f t="shared" si="16"/>
        <v>STERLINGNG</v>
      </c>
      <c r="W113" s="52">
        <f t="shared" si="19"/>
        <v>-1.8404907975460166E-2</v>
      </c>
      <c r="X113" s="52">
        <f t="shared" si="20"/>
        <v>0.13475177304964547</v>
      </c>
      <c r="Y113" s="53">
        <f t="shared" si="17"/>
        <v>5385579</v>
      </c>
      <c r="Z113" s="53">
        <f t="shared" si="18"/>
        <v>42897893.149999999</v>
      </c>
    </row>
    <row r="114" spans="2:34" x14ac:dyDescent="0.3">
      <c r="B114" s="60" t="s">
        <v>135</v>
      </c>
      <c r="C114" s="41">
        <v>3.6</v>
      </c>
      <c r="D114" s="41">
        <v>3.6</v>
      </c>
      <c r="E114" s="41">
        <v>3.6</v>
      </c>
      <c r="F114" s="42">
        <v>3.6</v>
      </c>
      <c r="G114" s="62">
        <v>0</v>
      </c>
      <c r="H114" s="62">
        <v>0</v>
      </c>
      <c r="I114" s="63">
        <v>332727</v>
      </c>
      <c r="J114" s="64">
        <v>1139894.45</v>
      </c>
      <c r="K114" s="65">
        <v>-0.34545454545454546</v>
      </c>
      <c r="L114" s="47"/>
      <c r="V114" s="7" t="str">
        <f t="shared" si="16"/>
        <v>SUNUASSUR</v>
      </c>
      <c r="W114" s="52">
        <f t="shared" si="19"/>
        <v>0</v>
      </c>
      <c r="X114" s="52">
        <f t="shared" si="20"/>
        <v>-0.34545454545454546</v>
      </c>
      <c r="Y114" s="53">
        <f t="shared" si="17"/>
        <v>332727</v>
      </c>
      <c r="Z114" s="53">
        <f t="shared" si="18"/>
        <v>1139894.45</v>
      </c>
    </row>
    <row r="115" spans="2:34" x14ac:dyDescent="0.3">
      <c r="B115" s="60" t="s">
        <v>136</v>
      </c>
      <c r="C115" s="41">
        <v>4.5</v>
      </c>
      <c r="D115" s="41">
        <v>4.6500000000000004</v>
      </c>
      <c r="E115" s="41">
        <v>4.5</v>
      </c>
      <c r="F115" s="42">
        <v>4.6500000000000004</v>
      </c>
      <c r="G115" s="62">
        <v>0.15000000000000036</v>
      </c>
      <c r="H115" s="62">
        <v>3.333333333333341</v>
      </c>
      <c r="I115" s="63">
        <v>7142556</v>
      </c>
      <c r="J115" s="64">
        <v>32666721.829999998</v>
      </c>
      <c r="K115" s="65">
        <v>0.8600000000000001</v>
      </c>
      <c r="L115" s="47"/>
      <c r="V115" s="7" t="str">
        <f t="shared" si="16"/>
        <v>TANTALIZER</v>
      </c>
      <c r="W115" s="52">
        <f t="shared" si="19"/>
        <v>3.3333333333333409E-2</v>
      </c>
      <c r="X115" s="52">
        <f t="shared" si="20"/>
        <v>0.8600000000000001</v>
      </c>
      <c r="Y115" s="53">
        <f t="shared" si="17"/>
        <v>7142556</v>
      </c>
      <c r="Z115" s="53">
        <f t="shared" si="18"/>
        <v>32666721.829999998</v>
      </c>
    </row>
    <row r="116" spans="2:34" x14ac:dyDescent="0.3">
      <c r="B116" s="60" t="s">
        <v>137</v>
      </c>
      <c r="C116" s="41">
        <v>4.03</v>
      </c>
      <c r="D116" s="61">
        <v>3.65</v>
      </c>
      <c r="E116" s="61">
        <v>3.63</v>
      </c>
      <c r="F116" s="42">
        <v>3.63</v>
      </c>
      <c r="G116" s="62">
        <v>-0.40000000000000036</v>
      </c>
      <c r="H116" s="62">
        <v>-9.9255583126550952</v>
      </c>
      <c r="I116" s="63">
        <v>3339746</v>
      </c>
      <c r="J116" s="64">
        <v>12187833.369999999</v>
      </c>
      <c r="K116" s="65">
        <v>0.32000000000000006</v>
      </c>
      <c r="V116" s="7" t="str">
        <f t="shared" si="16"/>
        <v>THOMASWY</v>
      </c>
      <c r="W116" s="52">
        <f t="shared" si="19"/>
        <v>-9.9255583126550959E-2</v>
      </c>
      <c r="X116" s="52">
        <f t="shared" si="20"/>
        <v>0.32000000000000006</v>
      </c>
      <c r="Y116" s="53">
        <f t="shared" si="17"/>
        <v>3339746</v>
      </c>
      <c r="Z116" s="53">
        <f t="shared" si="18"/>
        <v>12187833.369999999</v>
      </c>
    </row>
    <row r="117" spans="2:34" x14ac:dyDescent="0.3">
      <c r="B117" s="60" t="s">
        <v>138</v>
      </c>
      <c r="C117" s="41">
        <v>32</v>
      </c>
      <c r="D117" s="61">
        <v>32</v>
      </c>
      <c r="E117" s="61">
        <v>32</v>
      </c>
      <c r="F117" s="42">
        <v>32</v>
      </c>
      <c r="G117" s="62">
        <v>0</v>
      </c>
      <c r="H117" s="62">
        <v>0</v>
      </c>
      <c r="I117" s="73">
        <v>5312872</v>
      </c>
      <c r="J117" s="64">
        <v>169415664.19999999</v>
      </c>
      <c r="K117" s="65">
        <v>1.4060150375939848</v>
      </c>
      <c r="V117" s="7" t="str">
        <f t="shared" si="16"/>
        <v>TIP</v>
      </c>
      <c r="W117" s="52">
        <f t="shared" si="19"/>
        <v>0</v>
      </c>
      <c r="X117" s="52">
        <f t="shared" si="20"/>
        <v>1.4060150375939848</v>
      </c>
      <c r="Y117" s="53">
        <f t="shared" si="17"/>
        <v>5312872</v>
      </c>
      <c r="Z117" s="53">
        <f t="shared" si="18"/>
        <v>169415664.19999999</v>
      </c>
    </row>
    <row r="118" spans="2:34" x14ac:dyDescent="0.3">
      <c r="B118" s="60" t="s">
        <v>139</v>
      </c>
      <c r="C118" s="41">
        <v>640</v>
      </c>
      <c r="D118" s="41">
        <v>640</v>
      </c>
      <c r="E118" s="41">
        <v>640</v>
      </c>
      <c r="F118" s="42">
        <v>640</v>
      </c>
      <c r="G118" s="62">
        <v>0</v>
      </c>
      <c r="H118" s="62">
        <v>0</v>
      </c>
      <c r="I118" s="63">
        <v>5626</v>
      </c>
      <c r="J118" s="64">
        <v>3240576</v>
      </c>
      <c r="K118" s="65">
        <v>0</v>
      </c>
      <c r="V118" s="7" t="str">
        <f t="shared" si="16"/>
        <v>TOTAL</v>
      </c>
      <c r="W118" s="52">
        <f t="shared" si="19"/>
        <v>0</v>
      </c>
      <c r="X118" s="52">
        <f t="shared" si="20"/>
        <v>0</v>
      </c>
      <c r="Y118" s="53">
        <f t="shared" si="17"/>
        <v>5626</v>
      </c>
      <c r="Z118" s="53">
        <f t="shared" si="18"/>
        <v>3240576</v>
      </c>
    </row>
    <row r="119" spans="2:34" x14ac:dyDescent="0.3">
      <c r="B119" s="60" t="s">
        <v>140</v>
      </c>
      <c r="C119" s="41">
        <v>241.9</v>
      </c>
      <c r="D119" s="41">
        <v>241.9</v>
      </c>
      <c r="E119" s="41">
        <v>241.9</v>
      </c>
      <c r="F119" s="42">
        <v>241.9</v>
      </c>
      <c r="G119" s="62">
        <v>0</v>
      </c>
      <c r="H119" s="62">
        <v>0</v>
      </c>
      <c r="I119" s="63">
        <v>58344</v>
      </c>
      <c r="J119" s="64">
        <v>12733879.6</v>
      </c>
      <c r="K119" s="65">
        <v>0.41544763019309539</v>
      </c>
      <c r="V119" s="7" t="str">
        <f t="shared" si="16"/>
        <v>TRANSCOHOT</v>
      </c>
      <c r="W119" s="52">
        <f t="shared" si="19"/>
        <v>0</v>
      </c>
      <c r="X119" s="52">
        <f t="shared" si="20"/>
        <v>0.41544763019309539</v>
      </c>
      <c r="Y119" s="53">
        <f t="shared" si="17"/>
        <v>58344</v>
      </c>
      <c r="Z119" s="53">
        <f t="shared" si="18"/>
        <v>12733879.6</v>
      </c>
    </row>
    <row r="120" spans="2:34" x14ac:dyDescent="0.3">
      <c r="B120" s="60" t="s">
        <v>141</v>
      </c>
      <c r="C120" s="41">
        <v>39.9</v>
      </c>
      <c r="D120" s="41">
        <v>40.200000000000003</v>
      </c>
      <c r="E120" s="41">
        <v>39.049999999999997</v>
      </c>
      <c r="F120" s="42">
        <v>39.049999999999997</v>
      </c>
      <c r="G120" s="62">
        <v>-0.85000000000000142</v>
      </c>
      <c r="H120" s="62">
        <v>-2.1303258145363446</v>
      </c>
      <c r="I120" s="63">
        <v>3802409</v>
      </c>
      <c r="J120" s="64">
        <v>151557130.44999999</v>
      </c>
      <c r="K120" s="65">
        <v>-0.13986784140969166</v>
      </c>
      <c r="V120" s="7" t="str">
        <f t="shared" si="16"/>
        <v>TRANSCORP</v>
      </c>
      <c r="W120" s="52">
        <f t="shared" si="19"/>
        <v>-2.1303258145363446E-2</v>
      </c>
      <c r="X120" s="52">
        <f t="shared" si="20"/>
        <v>-0.13986784140969166</v>
      </c>
      <c r="Y120" s="53">
        <f t="shared" si="17"/>
        <v>3802409</v>
      </c>
      <c r="Z120" s="53">
        <f t="shared" si="18"/>
        <v>151557130.44999999</v>
      </c>
    </row>
    <row r="121" spans="2:34" x14ac:dyDescent="0.3">
      <c r="B121" s="60" t="s">
        <v>142</v>
      </c>
      <c r="C121" s="41">
        <v>3.08</v>
      </c>
      <c r="D121" s="41">
        <v>2.82</v>
      </c>
      <c r="E121" s="41">
        <v>2.82</v>
      </c>
      <c r="F121" s="42">
        <v>2.82</v>
      </c>
      <c r="G121" s="62">
        <v>-0.26000000000000023</v>
      </c>
      <c r="H121" s="62">
        <v>-8.441558441558449</v>
      </c>
      <c r="I121" s="63">
        <v>490389</v>
      </c>
      <c r="J121" s="64">
        <v>1441884.78</v>
      </c>
      <c r="K121" s="65">
        <v>0.31162790697674425</v>
      </c>
      <c r="V121" s="7" t="str">
        <f t="shared" si="16"/>
        <v>TRANSEXPR</v>
      </c>
      <c r="W121" s="52">
        <f t="shared" si="19"/>
        <v>-8.4415584415584485E-2</v>
      </c>
      <c r="X121" s="52">
        <f t="shared" si="20"/>
        <v>0.31162790697674425</v>
      </c>
      <c r="Y121" s="53">
        <f t="shared" si="17"/>
        <v>490389</v>
      </c>
      <c r="Z121" s="53">
        <f t="shared" si="18"/>
        <v>1441884.78</v>
      </c>
    </row>
    <row r="122" spans="2:34" x14ac:dyDescent="0.3">
      <c r="B122" s="60" t="s">
        <v>143</v>
      </c>
      <c r="C122" s="41">
        <v>244</v>
      </c>
      <c r="D122" s="61">
        <v>244</v>
      </c>
      <c r="E122" s="61">
        <v>244</v>
      </c>
      <c r="F122" s="42">
        <v>244</v>
      </c>
      <c r="G122" s="62">
        <v>0</v>
      </c>
      <c r="H122" s="62">
        <v>0</v>
      </c>
      <c r="I122" s="63">
        <v>4436</v>
      </c>
      <c r="J122" s="64">
        <v>974145.6</v>
      </c>
      <c r="K122" s="65">
        <v>-0.2052117263843648</v>
      </c>
      <c r="V122" s="7" t="str">
        <f t="shared" si="16"/>
        <v>TRANSPOWER</v>
      </c>
      <c r="W122" s="52">
        <f t="shared" si="19"/>
        <v>0</v>
      </c>
      <c r="X122" s="52">
        <f t="shared" si="20"/>
        <v>-0.2052117263843648</v>
      </c>
      <c r="Y122" s="53">
        <f t="shared" si="17"/>
        <v>4436</v>
      </c>
      <c r="Z122" s="53">
        <f t="shared" si="18"/>
        <v>974145.6</v>
      </c>
    </row>
    <row r="123" spans="2:34" x14ac:dyDescent="0.3">
      <c r="B123" s="60" t="s">
        <v>144</v>
      </c>
      <c r="C123" s="41">
        <v>3.41</v>
      </c>
      <c r="D123" s="41">
        <v>3.41</v>
      </c>
      <c r="E123" s="41">
        <v>3.41</v>
      </c>
      <c r="F123" s="42">
        <v>3.41</v>
      </c>
      <c r="G123" s="62">
        <v>0</v>
      </c>
      <c r="H123" s="62">
        <v>0</v>
      </c>
      <c r="I123" s="63">
        <v>13966</v>
      </c>
      <c r="J123" s="64">
        <v>50401.56</v>
      </c>
      <c r="K123" s="65">
        <v>-0.22850678733031671</v>
      </c>
      <c r="V123" s="7" t="str">
        <f t="shared" si="16"/>
        <v>TRIPPLEG</v>
      </c>
      <c r="W123" s="52">
        <f t="shared" si="19"/>
        <v>0</v>
      </c>
      <c r="X123" s="52">
        <f t="shared" si="20"/>
        <v>-0.22850678733031671</v>
      </c>
      <c r="Y123" s="53">
        <f t="shared" si="17"/>
        <v>13966</v>
      </c>
      <c r="Z123" s="53">
        <f t="shared" si="18"/>
        <v>50401.56</v>
      </c>
    </row>
    <row r="124" spans="2:34" x14ac:dyDescent="0.3">
      <c r="B124" s="60" t="s">
        <v>145</v>
      </c>
      <c r="C124" s="41">
        <v>184.45</v>
      </c>
      <c r="D124" s="41">
        <v>184.45</v>
      </c>
      <c r="E124" s="41">
        <v>184.45</v>
      </c>
      <c r="F124" s="42">
        <v>184.45</v>
      </c>
      <c r="G124" s="62">
        <v>0</v>
      </c>
      <c r="H124" s="62">
        <v>0</v>
      </c>
      <c r="I124" s="63">
        <v>157188</v>
      </c>
      <c r="J124" s="64">
        <v>28904547.949999999</v>
      </c>
      <c r="K124" s="65">
        <v>1.0269230769230768</v>
      </c>
      <c r="L124" s="7" t="s">
        <v>172</v>
      </c>
      <c r="M124" s="52"/>
      <c r="N124" s="52" t="s">
        <v>172</v>
      </c>
      <c r="O124" s="53" t="s">
        <v>172</v>
      </c>
      <c r="P124" s="53" t="s">
        <v>172</v>
      </c>
      <c r="Q124" s="8"/>
      <c r="R124" s="8"/>
      <c r="S124" s="8"/>
      <c r="T124" s="8"/>
      <c r="U124" s="8"/>
      <c r="V124" s="7" t="str">
        <f t="shared" si="16"/>
        <v>UACN</v>
      </c>
      <c r="W124" s="52">
        <f t="shared" si="19"/>
        <v>0</v>
      </c>
      <c r="X124" s="52">
        <f t="shared" si="20"/>
        <v>1.0269230769230768</v>
      </c>
      <c r="Y124" s="53">
        <f t="shared" si="17"/>
        <v>157188</v>
      </c>
      <c r="Z124" s="53">
        <f t="shared" si="18"/>
        <v>28904547.949999999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48.1</v>
      </c>
      <c r="D125" s="41">
        <v>48.8</v>
      </c>
      <c r="E125" s="41">
        <v>46</v>
      </c>
      <c r="F125" s="42">
        <v>46</v>
      </c>
      <c r="G125" s="62">
        <v>-2.1000000000000014</v>
      </c>
      <c r="H125" s="62">
        <v>-4.3659043659043686</v>
      </c>
      <c r="I125" s="63">
        <v>30392364</v>
      </c>
      <c r="J125" s="64">
        <v>1454356399.1499989</v>
      </c>
      <c r="K125" s="65">
        <v>0.10444177671068422</v>
      </c>
      <c r="V125" s="7" t="str">
        <f t="shared" si="16"/>
        <v>UBA</v>
      </c>
      <c r="W125" s="52">
        <f t="shared" si="19"/>
        <v>-4.3659043659043689E-2</v>
      </c>
      <c r="X125" s="52">
        <f t="shared" si="20"/>
        <v>0.10444177671068422</v>
      </c>
      <c r="Y125" s="53">
        <f t="shared" si="17"/>
        <v>30392364</v>
      </c>
      <c r="Z125" s="53">
        <f t="shared" si="18"/>
        <v>1454356399.1499989</v>
      </c>
    </row>
    <row r="126" spans="2:34" x14ac:dyDescent="0.3">
      <c r="B126" s="60" t="s">
        <v>147</v>
      </c>
      <c r="C126" s="41">
        <v>18</v>
      </c>
      <c r="D126" s="41">
        <v>18.649999999999999</v>
      </c>
      <c r="E126" s="41">
        <v>18.100000000000001</v>
      </c>
      <c r="F126" s="42">
        <v>18.5</v>
      </c>
      <c r="G126" s="62">
        <v>0.5</v>
      </c>
      <c r="H126" s="62">
        <v>2.7777777777777777</v>
      </c>
      <c r="I126" s="63">
        <v>8598756</v>
      </c>
      <c r="J126" s="64">
        <v>156836614.30000001</v>
      </c>
      <c r="K126" s="65">
        <v>-1.0695187165775333E-2</v>
      </c>
      <c r="V126" s="7" t="str">
        <f t="shared" si="16"/>
        <v>UCAP</v>
      </c>
      <c r="W126" s="52">
        <f t="shared" si="19"/>
        <v>2.7777777777777776E-2</v>
      </c>
      <c r="X126" s="52">
        <f t="shared" si="20"/>
        <v>-1.0695187165775333E-2</v>
      </c>
      <c r="Y126" s="53">
        <f t="shared" si="17"/>
        <v>8598756</v>
      </c>
      <c r="Z126" s="53">
        <f t="shared" si="18"/>
        <v>156836614.30000001</v>
      </c>
    </row>
    <row r="127" spans="2:34" x14ac:dyDescent="0.3">
      <c r="B127" s="60" t="s">
        <v>148</v>
      </c>
      <c r="C127" s="41">
        <v>70</v>
      </c>
      <c r="D127" s="41">
        <v>70</v>
      </c>
      <c r="E127" s="41">
        <v>70</v>
      </c>
      <c r="F127" s="42">
        <v>70</v>
      </c>
      <c r="G127" s="62">
        <v>0</v>
      </c>
      <c r="H127" s="62">
        <v>0</v>
      </c>
      <c r="I127" s="63">
        <v>37544</v>
      </c>
      <c r="J127" s="64">
        <v>2715454.75</v>
      </c>
      <c r="K127" s="65">
        <v>0.35004821600771452</v>
      </c>
      <c r="V127" s="7" t="str">
        <f t="shared" si="16"/>
        <v>UHOMREIT</v>
      </c>
      <c r="W127" s="52">
        <f t="shared" si="19"/>
        <v>0</v>
      </c>
      <c r="X127" s="52">
        <f t="shared" si="20"/>
        <v>0.35004821600771452</v>
      </c>
      <c r="Y127" s="53">
        <f t="shared" si="17"/>
        <v>37544</v>
      </c>
      <c r="Z127" s="53">
        <f t="shared" si="18"/>
        <v>2715454.75</v>
      </c>
    </row>
    <row r="128" spans="2:34" x14ac:dyDescent="0.3">
      <c r="B128" s="60" t="s">
        <v>149</v>
      </c>
      <c r="C128" s="41">
        <v>148</v>
      </c>
      <c r="D128" s="41">
        <v>147.94999999999999</v>
      </c>
      <c r="E128" s="41">
        <v>147.94999999999999</v>
      </c>
      <c r="F128" s="42">
        <v>147.94999999999999</v>
      </c>
      <c r="G128" s="62">
        <v>-5.0000000000011369E-2</v>
      </c>
      <c r="H128" s="62">
        <v>-3.3783783783791467E-2</v>
      </c>
      <c r="I128" s="63">
        <v>1169165</v>
      </c>
      <c r="J128" s="64">
        <v>171533282.65000001</v>
      </c>
      <c r="K128" s="65">
        <v>1.0548611111111108</v>
      </c>
      <c r="V128" s="7" t="str">
        <f t="shared" si="16"/>
        <v>UNILEVER</v>
      </c>
      <c r="W128" s="52">
        <f t="shared" si="19"/>
        <v>-3.3783783783791467E-4</v>
      </c>
      <c r="X128" s="52">
        <f t="shared" si="20"/>
        <v>1.0548611111111108</v>
      </c>
      <c r="Y128" s="53">
        <f t="shared" si="17"/>
        <v>1169165</v>
      </c>
      <c r="Z128" s="53">
        <f t="shared" si="18"/>
        <v>171533282.65000001</v>
      </c>
    </row>
    <row r="129" spans="2:34" x14ac:dyDescent="0.3">
      <c r="B129" s="60" t="s">
        <v>150</v>
      </c>
      <c r="C129" s="41">
        <v>23.75</v>
      </c>
      <c r="D129" s="41">
        <v>23.75</v>
      </c>
      <c r="E129" s="41">
        <v>23.75</v>
      </c>
      <c r="F129" s="42">
        <v>23.75</v>
      </c>
      <c r="G129" s="62">
        <v>0</v>
      </c>
      <c r="H129" s="62">
        <v>0</v>
      </c>
      <c r="I129" s="63">
        <v>18362</v>
      </c>
      <c r="J129" s="64">
        <v>392946.8</v>
      </c>
      <c r="K129" s="65">
        <v>2.4420289855072461</v>
      </c>
      <c r="V129" s="7" t="str">
        <f t="shared" si="16"/>
        <v>UNIONDICON</v>
      </c>
      <c r="W129" s="52">
        <f t="shared" si="19"/>
        <v>0</v>
      </c>
      <c r="X129" s="52">
        <f t="shared" si="20"/>
        <v>2.4420289855072461</v>
      </c>
      <c r="Y129" s="53">
        <f t="shared" si="17"/>
        <v>18362</v>
      </c>
      <c r="Z129" s="53">
        <f t="shared" si="18"/>
        <v>392946.8</v>
      </c>
    </row>
    <row r="130" spans="2:34" x14ac:dyDescent="0.3">
      <c r="B130" s="60" t="s">
        <v>151</v>
      </c>
      <c r="C130" s="41">
        <v>0.9</v>
      </c>
      <c r="D130" s="41">
        <v>0.96</v>
      </c>
      <c r="E130" s="41">
        <v>0.9</v>
      </c>
      <c r="F130" s="42">
        <v>0.96</v>
      </c>
      <c r="G130" s="62">
        <v>5.9999999999999942E-2</v>
      </c>
      <c r="H130" s="62">
        <v>6.6666666666666599</v>
      </c>
      <c r="I130" s="63">
        <v>4953697</v>
      </c>
      <c r="J130" s="64">
        <v>4650056.28</v>
      </c>
      <c r="K130" s="65">
        <v>-0.20661157024793386</v>
      </c>
      <c r="V130" s="7" t="str">
        <f t="shared" si="16"/>
        <v>UNIVINSURE</v>
      </c>
      <c r="W130" s="52">
        <f t="shared" si="19"/>
        <v>6.6666666666666596E-2</v>
      </c>
      <c r="X130" s="52">
        <f t="shared" si="20"/>
        <v>-0.20661157024793386</v>
      </c>
      <c r="Y130" s="53">
        <f t="shared" si="17"/>
        <v>4953697</v>
      </c>
      <c r="Z130" s="53">
        <f t="shared" si="18"/>
        <v>4650056.28</v>
      </c>
    </row>
    <row r="131" spans="2:34" x14ac:dyDescent="0.3">
      <c r="B131" s="60" t="s">
        <v>152</v>
      </c>
      <c r="C131" s="41">
        <v>4</v>
      </c>
      <c r="D131" s="41">
        <v>4</v>
      </c>
      <c r="E131" s="41">
        <v>3.8</v>
      </c>
      <c r="F131" s="42">
        <v>4</v>
      </c>
      <c r="G131" s="62">
        <v>0</v>
      </c>
      <c r="H131" s="62">
        <v>0</v>
      </c>
      <c r="I131" s="63">
        <v>3742001</v>
      </c>
      <c r="J131" s="64">
        <v>14698311.85</v>
      </c>
      <c r="K131" s="65">
        <v>-0.18367346938775519</v>
      </c>
      <c r="V131" s="7" t="str">
        <f t="shared" si="16"/>
        <v>UPDC</v>
      </c>
      <c r="W131" s="52">
        <f t="shared" si="19"/>
        <v>0</v>
      </c>
      <c r="X131" s="52">
        <f t="shared" si="20"/>
        <v>-0.18367346938775519</v>
      </c>
      <c r="Y131" s="53">
        <f t="shared" si="17"/>
        <v>3742001</v>
      </c>
      <c r="Z131" s="53">
        <f t="shared" si="18"/>
        <v>14698311.85</v>
      </c>
    </row>
    <row r="132" spans="2:34" x14ac:dyDescent="0.3">
      <c r="B132" s="60" t="s">
        <v>153</v>
      </c>
      <c r="C132" s="41">
        <v>14.05</v>
      </c>
      <c r="D132" s="41">
        <v>15.4</v>
      </c>
      <c r="E132" s="41">
        <v>14.2</v>
      </c>
      <c r="F132" s="42">
        <v>14.2</v>
      </c>
      <c r="G132" s="62">
        <v>0.14999999999999858</v>
      </c>
      <c r="H132" s="62">
        <v>1.0676156583629792</v>
      </c>
      <c r="I132" s="63">
        <v>4411886</v>
      </c>
      <c r="J132" s="64">
        <v>66251099.799999997</v>
      </c>
      <c r="K132" s="65">
        <v>1.0579710144927534</v>
      </c>
      <c r="V132" s="7" t="str">
        <f t="shared" si="16"/>
        <v>UPDCREIT</v>
      </c>
      <c r="W132" s="52">
        <f t="shared" si="19"/>
        <v>1.0676156583629793E-2</v>
      </c>
      <c r="X132" s="52">
        <f t="shared" si="20"/>
        <v>1.0579710144927534</v>
      </c>
      <c r="Y132" s="53">
        <f t="shared" si="17"/>
        <v>4411886</v>
      </c>
      <c r="Z132" s="53">
        <f t="shared" si="18"/>
        <v>66251099.799999997</v>
      </c>
    </row>
    <row r="133" spans="2:34" x14ac:dyDescent="0.3">
      <c r="B133" s="60" t="s">
        <v>154</v>
      </c>
      <c r="C133" s="41">
        <v>5.3</v>
      </c>
      <c r="D133" s="41">
        <v>5.3</v>
      </c>
      <c r="E133" s="41">
        <v>5.3</v>
      </c>
      <c r="F133" s="42">
        <v>5.3</v>
      </c>
      <c r="G133" s="62">
        <v>0</v>
      </c>
      <c r="H133" s="62">
        <v>0</v>
      </c>
      <c r="I133" s="63">
        <v>384051</v>
      </c>
      <c r="J133" s="64">
        <v>1987621</v>
      </c>
      <c r="K133" s="65">
        <v>-0.1166666666666667</v>
      </c>
      <c r="V133" s="7" t="str">
        <f t="shared" si="16"/>
        <v>UPL</v>
      </c>
      <c r="W133" s="52">
        <f t="shared" si="19"/>
        <v>0</v>
      </c>
      <c r="X133" s="52">
        <f t="shared" si="20"/>
        <v>-0.1166666666666667</v>
      </c>
      <c r="Y133" s="53">
        <f t="shared" si="17"/>
        <v>384051</v>
      </c>
      <c r="Z133" s="53">
        <f t="shared" si="18"/>
        <v>1987621</v>
      </c>
    </row>
    <row r="134" spans="2:34" x14ac:dyDescent="0.3">
      <c r="B134" s="60" t="s">
        <v>155</v>
      </c>
      <c r="C134" s="41">
        <v>1.66</v>
      </c>
      <c r="D134" s="41">
        <v>1.72</v>
      </c>
      <c r="E134" s="41">
        <v>1.58</v>
      </c>
      <c r="F134" s="42">
        <v>1.69</v>
      </c>
      <c r="G134" s="62">
        <v>3.0000000000000027E-2</v>
      </c>
      <c r="H134" s="62">
        <v>1.8072289156626522</v>
      </c>
      <c r="I134" s="63">
        <v>10680608</v>
      </c>
      <c r="J134" s="64">
        <v>17834655.120000001</v>
      </c>
      <c r="K134" s="65">
        <v>-1.1695906432748537E-2</v>
      </c>
      <c r="V134" s="7" t="str">
        <f t="shared" si="16"/>
        <v>VERITASKAP</v>
      </c>
      <c r="W134" s="52">
        <f t="shared" si="19"/>
        <v>1.8072289156626523E-2</v>
      </c>
      <c r="X134" s="52">
        <f t="shared" si="20"/>
        <v>-1.1695906432748537E-2</v>
      </c>
      <c r="Y134" s="53">
        <f t="shared" si="17"/>
        <v>10680608</v>
      </c>
      <c r="Z134" s="53">
        <f t="shared" si="18"/>
        <v>17834655.120000001</v>
      </c>
    </row>
    <row r="135" spans="2:34" x14ac:dyDescent="0.3">
      <c r="B135" s="60" t="s">
        <v>156</v>
      </c>
      <c r="C135" s="41">
        <v>10.25</v>
      </c>
      <c r="D135" s="41">
        <v>10.65</v>
      </c>
      <c r="E135" s="41">
        <v>10.5</v>
      </c>
      <c r="F135" s="42">
        <v>10.65</v>
      </c>
      <c r="G135" s="62">
        <v>0.40000000000000036</v>
      </c>
      <c r="H135" s="62">
        <v>3.9024390243902474</v>
      </c>
      <c r="I135" s="63">
        <v>1051591</v>
      </c>
      <c r="J135" s="64">
        <v>11084131.300000001</v>
      </c>
      <c r="K135" s="65">
        <v>-3.1818181818181746E-2</v>
      </c>
      <c r="V135" s="7" t="str">
        <f t="shared" si="16"/>
        <v>VFDGROUP</v>
      </c>
      <c r="W135" s="52">
        <f t="shared" si="19"/>
        <v>3.9024390243902474E-2</v>
      </c>
      <c r="X135" s="52">
        <f t="shared" si="20"/>
        <v>-3.1818181818181746E-2</v>
      </c>
      <c r="Y135" s="53">
        <f t="shared" si="17"/>
        <v>1051591</v>
      </c>
      <c r="Z135" s="53">
        <f t="shared" si="18"/>
        <v>11084131.300000001</v>
      </c>
    </row>
    <row r="136" spans="2:34" x14ac:dyDescent="0.3">
      <c r="B136" s="60" t="s">
        <v>157</v>
      </c>
      <c r="C136" s="41">
        <v>194.8</v>
      </c>
      <c r="D136" s="41">
        <v>194.8</v>
      </c>
      <c r="E136" s="41">
        <v>194.8</v>
      </c>
      <c r="F136" s="42">
        <v>194.8</v>
      </c>
      <c r="G136" s="62">
        <v>0</v>
      </c>
      <c r="H136" s="62">
        <v>0</v>
      </c>
      <c r="I136" s="63">
        <v>494197</v>
      </c>
      <c r="J136" s="64">
        <v>87932329.900000006</v>
      </c>
      <c r="K136" s="65">
        <v>1.1173913043478261</v>
      </c>
      <c r="V136" s="7" t="str">
        <f t="shared" si="16"/>
        <v>VITAFOAM</v>
      </c>
      <c r="W136" s="52">
        <f t="shared" si="19"/>
        <v>0</v>
      </c>
      <c r="X136" s="52">
        <f t="shared" si="20"/>
        <v>1.1173913043478261</v>
      </c>
      <c r="Y136" s="53">
        <f t="shared" si="17"/>
        <v>494197</v>
      </c>
      <c r="Z136" s="53">
        <f t="shared" si="18"/>
        <v>87932329.900000006</v>
      </c>
    </row>
    <row r="137" spans="2:34" x14ac:dyDescent="0.3">
      <c r="B137" s="60" t="s">
        <v>158</v>
      </c>
      <c r="C137" s="41">
        <v>2.5499999999999998</v>
      </c>
      <c r="D137" s="41">
        <v>2.6</v>
      </c>
      <c r="E137" s="41">
        <v>2.41</v>
      </c>
      <c r="F137" s="42">
        <v>2.54</v>
      </c>
      <c r="G137" s="62">
        <v>-9.9999999999997868E-3</v>
      </c>
      <c r="H137" s="62">
        <v>-0.39215686274508971</v>
      </c>
      <c r="I137" s="63">
        <v>3584287</v>
      </c>
      <c r="J137" s="64">
        <v>9012765.6799999997</v>
      </c>
      <c r="K137" s="65">
        <v>-0.21846153846153848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0" si="21">IF(ISTEXT(B137),B137,"")</f>
        <v>WAPIC</v>
      </c>
      <c r="W137" s="52">
        <f t="shared" si="19"/>
        <v>-3.9215686274508971E-3</v>
      </c>
      <c r="X137" s="52">
        <f t="shared" si="20"/>
        <v>-0.21846153846153848</v>
      </c>
      <c r="Y137" s="53">
        <f t="shared" ref="Y137:Y140" si="22">IF(ISTEXT(B137),I137,"")</f>
        <v>3584287</v>
      </c>
      <c r="Z137" s="53">
        <f t="shared" ref="Z137:Z140" si="23">IF(ISTEXT(B137),J137,"")</f>
        <v>9012765.6799999997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32</v>
      </c>
      <c r="D138" s="41">
        <v>32.200000000000003</v>
      </c>
      <c r="E138" s="41">
        <v>31.8</v>
      </c>
      <c r="F138" s="42">
        <v>31.8</v>
      </c>
      <c r="G138" s="62">
        <v>-0.19999999999999929</v>
      </c>
      <c r="H138" s="62">
        <v>-0.62499999999999778</v>
      </c>
      <c r="I138" s="63">
        <v>10280696</v>
      </c>
      <c r="J138" s="64">
        <v>328646255.94999999</v>
      </c>
      <c r="K138" s="65">
        <v>0.55882352941176494</v>
      </c>
      <c r="V138" s="7" t="str">
        <f t="shared" si="21"/>
        <v>WEMABANK</v>
      </c>
      <c r="W138" s="52">
        <f t="shared" ref="W138:W140" si="24">IF(ISTEXT(B138),H138,"")/100</f>
        <v>-6.2499999999999778E-3</v>
      </c>
      <c r="X138" s="52">
        <f t="shared" ref="X138:X140" si="25">IF(ISTEXT(B138),K138,"")</f>
        <v>0.55882352941176494</v>
      </c>
      <c r="Y138" s="53">
        <f t="shared" si="22"/>
        <v>10280696</v>
      </c>
      <c r="Z138" s="53">
        <f t="shared" si="23"/>
        <v>328646255.94999999</v>
      </c>
    </row>
    <row r="139" spans="2:34" x14ac:dyDescent="0.3">
      <c r="B139" s="60" t="s">
        <v>160</v>
      </c>
      <c r="C139" s="41">
        <v>126.35</v>
      </c>
      <c r="D139" s="41">
        <v>128</v>
      </c>
      <c r="E139" s="41">
        <v>126</v>
      </c>
      <c r="F139" s="42">
        <v>126.5</v>
      </c>
      <c r="G139" s="62">
        <v>0.15000000000000568</v>
      </c>
      <c r="H139" s="62">
        <v>0.11871784724970771</v>
      </c>
      <c r="I139" s="63">
        <v>30422739</v>
      </c>
      <c r="J139" s="64">
        <v>3850973149.5499959</v>
      </c>
      <c r="K139" s="65">
        <v>1.0469255663430421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ZENITHBANK</v>
      </c>
      <c r="W139" s="52">
        <f t="shared" si="24"/>
        <v>1.1871784724970772E-3</v>
      </c>
      <c r="X139" s="52">
        <f t="shared" si="25"/>
        <v>1.0469255663430421</v>
      </c>
      <c r="Y139" s="53">
        <f t="shared" si="22"/>
        <v>30422739</v>
      </c>
      <c r="Z139" s="53">
        <f t="shared" si="23"/>
        <v>3850973149.5499959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26.95</v>
      </c>
      <c r="D140" s="41">
        <v>27.01</v>
      </c>
      <c r="E140" s="41">
        <v>26.6</v>
      </c>
      <c r="F140" s="42">
        <v>26.6</v>
      </c>
      <c r="G140" s="62">
        <v>-0.34999999999999787</v>
      </c>
      <c r="H140" s="62">
        <v>-1.2987012987012907</v>
      </c>
      <c r="I140" s="63">
        <v>2462216</v>
      </c>
      <c r="J140" s="64">
        <v>66385574.960000001</v>
      </c>
      <c r="K140" s="65">
        <v>13.696132596685084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ZICHIS</v>
      </c>
      <c r="W140" s="52">
        <f t="shared" si="24"/>
        <v>-1.2987012987012906E-2</v>
      </c>
      <c r="X140" s="52">
        <f t="shared" si="25"/>
        <v>13.696132596685084</v>
      </c>
      <c r="Y140" s="53">
        <f t="shared" si="22"/>
        <v>2462216</v>
      </c>
      <c r="Z140" s="53">
        <f t="shared" si="23"/>
        <v>66385574.960000001</v>
      </c>
      <c r="AA140"/>
      <c r="AB140"/>
      <c r="AC140"/>
      <c r="AD140"/>
      <c r="AE140"/>
      <c r="AF140"/>
      <c r="AG140"/>
      <c r="AH140"/>
    </row>
    <row r="141" spans="2:34" x14ac:dyDescent="0.3">
      <c r="B141" s="60"/>
      <c r="C141" s="41"/>
      <c r="D141" s="41"/>
      <c r="E141" s="41"/>
      <c r="F141" s="42"/>
      <c r="G141" s="62"/>
      <c r="H141" s="62"/>
      <c r="I141" s="63"/>
      <c r="J141" s="64"/>
      <c r="K141" s="65"/>
      <c r="V141" s="7"/>
      <c r="W141" s="52"/>
      <c r="X141" s="52"/>
      <c r="Y141" s="53"/>
      <c r="Z141" s="53"/>
    </row>
    <row r="142" spans="2:34" x14ac:dyDescent="0.3">
      <c r="B142" s="60"/>
      <c r="C142" s="41"/>
      <c r="D142" s="41"/>
      <c r="E142" s="41"/>
      <c r="F142" s="42"/>
      <c r="G142" s="62"/>
      <c r="H142" s="62"/>
      <c r="I142" s="63"/>
      <c r="J142" s="64"/>
      <c r="K142" s="65"/>
      <c r="V142" s="7"/>
      <c r="W142" s="52"/>
      <c r="X142" s="52"/>
      <c r="Y142" s="53"/>
      <c r="Z142" s="53"/>
    </row>
    <row r="143" spans="2:34" x14ac:dyDescent="0.3">
      <c r="B143" s="60"/>
      <c r="C143" s="41"/>
      <c r="D143" s="41"/>
      <c r="E143" s="41"/>
      <c r="F143" s="42"/>
      <c r="G143" s="62"/>
      <c r="H143" s="62"/>
      <c r="I143" s="63"/>
      <c r="J143" s="64"/>
      <c r="K143" s="65"/>
      <c r="V143" s="7"/>
      <c r="W143" s="52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3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2026-07-24T15:23:48Z</dcterms:created>
  <dcterms:modified xsi:type="dcterms:W3CDTF">2026-07-24T15:24:18Z</dcterms:modified>
</cp:coreProperties>
</file>