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61291773-6FAF-4F00-AA7B-98B1529807CB}" xr6:coauthVersionLast="47" xr6:coauthVersionMax="47" xr10:uidLastSave="{00000000-0000-0000-0000-000000000000}"/>
  <bookViews>
    <workbookView xWindow="-108" yWindow="-108" windowWidth="23256" windowHeight="12456" xr2:uid="{EA7458C5-A37C-489C-A54E-D5D76DB7A2B2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[1]Final!$F$50:$F$1059</definedName>
    <definedName name="Pricelist_company2">[1]Final!$B$50:$B$255</definedName>
    <definedName name="Pricelist_Pclose">[1]Final!$C$50:$C$1027</definedName>
    <definedName name="Pricelist_Val">[1]Final!$J$50:$J$707</definedName>
    <definedName name="Pricelist_Vol">[1]Final!$I$50:$I$1331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2" i="1" l="1"/>
  <c r="Y142" i="1"/>
  <c r="V142" i="1"/>
  <c r="X142" i="1"/>
  <c r="W142" i="1"/>
  <c r="Z141" i="1"/>
  <c r="Y141" i="1"/>
  <c r="V141" i="1"/>
  <c r="X141" i="1"/>
  <c r="W141" i="1"/>
  <c r="Z140" i="1"/>
  <c r="Y140" i="1"/>
  <c r="V140" i="1"/>
  <c r="X140" i="1"/>
  <c r="W140" i="1"/>
  <c r="Z139" i="1"/>
  <c r="Y139" i="1"/>
  <c r="V139" i="1"/>
  <c r="X139" i="1"/>
  <c r="W139" i="1"/>
  <c r="Z138" i="1"/>
  <c r="Y138" i="1"/>
  <c r="V138" i="1"/>
  <c r="X138" i="1"/>
  <c r="W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V135" i="1"/>
  <c r="X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V129" i="1"/>
  <c r="X129" i="1"/>
  <c r="W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V124" i="1"/>
  <c r="X124" i="1"/>
  <c r="W124" i="1"/>
  <c r="Z123" i="1"/>
  <c r="Y123" i="1"/>
  <c r="V123" i="1"/>
  <c r="X123" i="1"/>
  <c r="W123" i="1"/>
  <c r="Z122" i="1"/>
  <c r="Y122" i="1"/>
  <c r="V122" i="1"/>
  <c r="X122" i="1"/>
  <c r="W122" i="1"/>
  <c r="Z121" i="1"/>
  <c r="Y121" i="1"/>
  <c r="V121" i="1"/>
  <c r="X121" i="1"/>
  <c r="W121" i="1"/>
  <c r="Z120" i="1"/>
  <c r="Y120" i="1"/>
  <c r="V120" i="1"/>
  <c r="X120" i="1"/>
  <c r="W120" i="1"/>
  <c r="Z119" i="1"/>
  <c r="Y119" i="1"/>
  <c r="V119" i="1"/>
  <c r="X119" i="1"/>
  <c r="W119" i="1"/>
  <c r="Z118" i="1"/>
  <c r="Y118" i="1"/>
  <c r="V118" i="1"/>
  <c r="X118" i="1"/>
  <c r="W118" i="1"/>
  <c r="Z117" i="1"/>
  <c r="Y117" i="1"/>
  <c r="V117" i="1"/>
  <c r="X117" i="1"/>
  <c r="W117" i="1"/>
  <c r="Z116" i="1"/>
  <c r="Y116" i="1"/>
  <c r="V116" i="1"/>
  <c r="X116" i="1"/>
  <c r="W116" i="1"/>
  <c r="Z115" i="1"/>
  <c r="Y115" i="1"/>
  <c r="V115" i="1"/>
  <c r="X115" i="1"/>
  <c r="W115" i="1"/>
  <c r="Z114" i="1"/>
  <c r="Y114" i="1"/>
  <c r="V114" i="1"/>
  <c r="X114" i="1"/>
  <c r="W114" i="1"/>
  <c r="Z113" i="1"/>
  <c r="Y113" i="1"/>
  <c r="V113" i="1"/>
  <c r="X113" i="1"/>
  <c r="W113" i="1"/>
  <c r="Z112" i="1"/>
  <c r="Y112" i="1"/>
  <c r="V112" i="1"/>
  <c r="X112" i="1"/>
  <c r="W112" i="1"/>
  <c r="Z111" i="1"/>
  <c r="Y111" i="1"/>
  <c r="V111" i="1"/>
  <c r="X111" i="1"/>
  <c r="W111" i="1"/>
  <c r="Z110" i="1"/>
  <c r="Y110" i="1"/>
  <c r="V110" i="1"/>
  <c r="X110" i="1"/>
  <c r="W110" i="1"/>
  <c r="Z109" i="1"/>
  <c r="Y109" i="1"/>
  <c r="V109" i="1"/>
  <c r="X109" i="1"/>
  <c r="W109" i="1"/>
  <c r="Z108" i="1"/>
  <c r="Y108" i="1"/>
  <c r="V108" i="1"/>
  <c r="X108" i="1"/>
  <c r="W108" i="1"/>
  <c r="Z107" i="1"/>
  <c r="Y107" i="1"/>
  <c r="V107" i="1"/>
  <c r="X107" i="1"/>
  <c r="W107" i="1"/>
  <c r="Z106" i="1"/>
  <c r="Y106" i="1"/>
  <c r="V106" i="1"/>
  <c r="X106" i="1"/>
  <c r="W106" i="1"/>
  <c r="Z105" i="1"/>
  <c r="Y105" i="1"/>
  <c r="V105" i="1"/>
  <c r="X105" i="1"/>
  <c r="W105" i="1"/>
  <c r="Z104" i="1"/>
  <c r="Y104" i="1"/>
  <c r="V104" i="1"/>
  <c r="X104" i="1"/>
  <c r="W104" i="1"/>
  <c r="Z103" i="1"/>
  <c r="Y103" i="1"/>
  <c r="V103" i="1"/>
  <c r="X103" i="1"/>
  <c r="W103" i="1"/>
  <c r="Z102" i="1"/>
  <c r="Y102" i="1"/>
  <c r="V102" i="1"/>
  <c r="X102" i="1"/>
  <c r="W102" i="1"/>
  <c r="Z101" i="1"/>
  <c r="Y101" i="1"/>
  <c r="V101" i="1"/>
  <c r="X101" i="1"/>
  <c r="W101" i="1"/>
  <c r="Z100" i="1"/>
  <c r="Y100" i="1"/>
  <c r="V100" i="1"/>
  <c r="X100" i="1"/>
  <c r="W100" i="1"/>
  <c r="Z99" i="1"/>
  <c r="Y99" i="1"/>
  <c r="V99" i="1"/>
  <c r="X99" i="1"/>
  <c r="W99" i="1"/>
  <c r="Z98" i="1"/>
  <c r="Y98" i="1"/>
  <c r="V98" i="1"/>
  <c r="X98" i="1"/>
  <c r="W98" i="1"/>
  <c r="Z97" i="1"/>
  <c r="Y97" i="1"/>
  <c r="V97" i="1"/>
  <c r="X97" i="1"/>
  <c r="W97" i="1"/>
  <c r="Z96" i="1"/>
  <c r="Y96" i="1"/>
  <c r="V96" i="1"/>
  <c r="X96" i="1"/>
  <c r="W96" i="1"/>
  <c r="Z95" i="1"/>
  <c r="Y95" i="1"/>
  <c r="V95" i="1"/>
  <c r="X95" i="1"/>
  <c r="W95" i="1"/>
  <c r="Z94" i="1"/>
  <c r="Y94" i="1"/>
  <c r="V94" i="1"/>
  <c r="X94" i="1"/>
  <c r="W94" i="1"/>
  <c r="Z93" i="1"/>
  <c r="Y93" i="1"/>
  <c r="V93" i="1"/>
  <c r="X93" i="1"/>
  <c r="W93" i="1"/>
  <c r="Z92" i="1"/>
  <c r="Y92" i="1"/>
  <c r="V92" i="1"/>
  <c r="X92" i="1"/>
  <c r="W92" i="1"/>
  <c r="Z91" i="1"/>
  <c r="Y91" i="1"/>
  <c r="V91" i="1"/>
  <c r="X91" i="1"/>
  <c r="W91" i="1"/>
  <c r="Z90" i="1"/>
  <c r="Y90" i="1"/>
  <c r="V90" i="1"/>
  <c r="X90" i="1"/>
  <c r="W90" i="1"/>
  <c r="Z89" i="1"/>
  <c r="Y89" i="1"/>
  <c r="V89" i="1"/>
  <c r="X89" i="1"/>
  <c r="W89" i="1"/>
  <c r="Z88" i="1"/>
  <c r="Y88" i="1"/>
  <c r="V88" i="1"/>
  <c r="X88" i="1"/>
  <c r="W88" i="1"/>
  <c r="Z87" i="1"/>
  <c r="Y87" i="1"/>
  <c r="V87" i="1"/>
  <c r="X87" i="1"/>
  <c r="W87" i="1"/>
  <c r="Z86" i="1"/>
  <c r="Y86" i="1"/>
  <c r="V86" i="1"/>
  <c r="X86" i="1"/>
  <c r="W86" i="1"/>
  <c r="Z85" i="1"/>
  <c r="Y85" i="1"/>
  <c r="V85" i="1"/>
  <c r="X85" i="1"/>
  <c r="W85" i="1"/>
  <c r="Z84" i="1"/>
  <c r="Y84" i="1"/>
  <c r="V84" i="1"/>
  <c r="X84" i="1"/>
  <c r="W84" i="1"/>
  <c r="Z83" i="1"/>
  <c r="Y83" i="1"/>
  <c r="V83" i="1"/>
  <c r="X83" i="1"/>
  <c r="W83" i="1"/>
  <c r="Z82" i="1"/>
  <c r="Y82" i="1"/>
  <c r="V82" i="1"/>
  <c r="X82" i="1"/>
  <c r="W82" i="1"/>
  <c r="Z81" i="1"/>
  <c r="Y81" i="1"/>
  <c r="V81" i="1"/>
  <c r="X81" i="1"/>
  <c r="W81" i="1"/>
  <c r="Z80" i="1"/>
  <c r="Y80" i="1"/>
  <c r="V80" i="1"/>
  <c r="X80" i="1"/>
  <c r="W80" i="1"/>
  <c r="Z79" i="1"/>
  <c r="Y79" i="1"/>
  <c r="V79" i="1"/>
  <c r="X79" i="1"/>
  <c r="W79" i="1"/>
  <c r="Z78" i="1"/>
  <c r="Y78" i="1"/>
  <c r="V78" i="1"/>
  <c r="X78" i="1"/>
  <c r="W78" i="1"/>
  <c r="Z77" i="1"/>
  <c r="Y77" i="1"/>
  <c r="V77" i="1"/>
  <c r="X77" i="1"/>
  <c r="W77" i="1"/>
  <c r="Z76" i="1"/>
  <c r="Y76" i="1"/>
  <c r="V76" i="1"/>
  <c r="X76" i="1"/>
  <c r="W76" i="1"/>
  <c r="Z75" i="1"/>
  <c r="Y75" i="1"/>
  <c r="V75" i="1"/>
  <c r="X75" i="1"/>
  <c r="W75" i="1"/>
  <c r="Z74" i="1"/>
  <c r="Y74" i="1"/>
  <c r="V74" i="1"/>
  <c r="X74" i="1"/>
  <c r="W74" i="1"/>
  <c r="Z73" i="1"/>
  <c r="Y73" i="1"/>
  <c r="V73" i="1"/>
  <c r="X73" i="1"/>
  <c r="W73" i="1"/>
  <c r="Z72" i="1"/>
  <c r="Y72" i="1"/>
  <c r="V72" i="1"/>
  <c r="X72" i="1"/>
  <c r="W72" i="1"/>
  <c r="Z71" i="1"/>
  <c r="Y71" i="1"/>
  <c r="V71" i="1"/>
  <c r="X71" i="1"/>
  <c r="W71" i="1"/>
  <c r="Z70" i="1"/>
  <c r="Y70" i="1"/>
  <c r="V70" i="1"/>
  <c r="X70" i="1"/>
  <c r="W70" i="1"/>
  <c r="Z69" i="1"/>
  <c r="Y69" i="1"/>
  <c r="V69" i="1"/>
  <c r="X69" i="1"/>
  <c r="W69" i="1"/>
  <c r="Z68" i="1"/>
  <c r="Y68" i="1"/>
  <c r="V68" i="1"/>
  <c r="X68" i="1"/>
  <c r="W68" i="1"/>
  <c r="Z67" i="1"/>
  <c r="Y67" i="1"/>
  <c r="V67" i="1"/>
  <c r="X67" i="1"/>
  <c r="W67" i="1"/>
  <c r="Z66" i="1"/>
  <c r="Y66" i="1"/>
  <c r="V66" i="1"/>
  <c r="X66" i="1"/>
  <c r="W66" i="1"/>
  <c r="Z65" i="1"/>
  <c r="Y65" i="1"/>
  <c r="V65" i="1"/>
  <c r="X65" i="1"/>
  <c r="W65" i="1"/>
  <c r="Z64" i="1"/>
  <c r="Y64" i="1"/>
  <c r="V64" i="1"/>
  <c r="X64" i="1"/>
  <c r="W64" i="1"/>
  <c r="Z63" i="1"/>
  <c r="Y63" i="1"/>
  <c r="V63" i="1"/>
  <c r="X63" i="1"/>
  <c r="W63" i="1"/>
  <c r="Z62" i="1"/>
  <c r="Y62" i="1"/>
  <c r="V62" i="1"/>
  <c r="X62" i="1"/>
  <c r="W62" i="1"/>
  <c r="Z61" i="1"/>
  <c r="Y61" i="1"/>
  <c r="V61" i="1"/>
  <c r="X61" i="1"/>
  <c r="W61" i="1"/>
  <c r="Z60" i="1"/>
  <c r="Y60" i="1"/>
  <c r="V60" i="1"/>
  <c r="X60" i="1"/>
  <c r="W60" i="1"/>
  <c r="Z59" i="1"/>
  <c r="Y59" i="1"/>
  <c r="V59" i="1"/>
  <c r="X59" i="1"/>
  <c r="W59" i="1"/>
  <c r="Z58" i="1"/>
  <c r="Y58" i="1"/>
  <c r="V58" i="1"/>
  <c r="X58" i="1"/>
  <c r="W58" i="1"/>
  <c r="Z57" i="1"/>
  <c r="Y57" i="1"/>
  <c r="V57" i="1"/>
  <c r="X57" i="1"/>
  <c r="W57" i="1"/>
  <c r="Z56" i="1"/>
  <c r="Y56" i="1"/>
  <c r="X56" i="1"/>
  <c r="V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V53" i="1"/>
  <c r="X53" i="1"/>
  <c r="W53" i="1"/>
  <c r="Z52" i="1"/>
  <c r="Y52" i="1"/>
  <c r="V52" i="1"/>
  <c r="X52" i="1"/>
  <c r="W52" i="1"/>
  <c r="Z51" i="1"/>
  <c r="Y51" i="1"/>
  <c r="V51" i="1"/>
  <c r="X51" i="1"/>
  <c r="W51" i="1"/>
  <c r="Z50" i="1"/>
  <c r="Y50" i="1"/>
  <c r="V50" i="1"/>
  <c r="X50" i="1"/>
  <c r="W50" i="1"/>
  <c r="Z49" i="1"/>
  <c r="Y49" i="1"/>
  <c r="V49" i="1"/>
  <c r="X49" i="1"/>
  <c r="W49" i="1"/>
  <c r="Z48" i="1"/>
  <c r="Y48" i="1"/>
  <c r="X48" i="1"/>
  <c r="V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W38" i="1"/>
  <c r="V38" i="1"/>
  <c r="X38" i="1"/>
  <c r="Z37" i="1"/>
  <c r="Y37" i="1"/>
  <c r="V37" i="1"/>
  <c r="X37" i="1"/>
  <c r="W37" i="1"/>
  <c r="Z36" i="1"/>
  <c r="Y36" i="1"/>
  <c r="V36" i="1"/>
  <c r="X36" i="1"/>
  <c r="W36" i="1"/>
  <c r="Z35" i="1"/>
  <c r="Y35" i="1"/>
  <c r="V35" i="1"/>
  <c r="X35" i="1"/>
  <c r="W35" i="1"/>
  <c r="Z34" i="1"/>
  <c r="Y34" i="1"/>
  <c r="V34" i="1"/>
  <c r="X34" i="1"/>
  <c r="W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V26" i="1"/>
  <c r="X26" i="1"/>
  <c r="W26" i="1"/>
  <c r="Z25" i="1"/>
  <c r="Y25" i="1"/>
  <c r="V25" i="1"/>
  <c r="X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X21" i="1"/>
  <c r="V21" i="1"/>
  <c r="W21" i="1"/>
  <c r="Z20" i="1"/>
  <c r="Y20" i="1"/>
  <c r="X20" i="1"/>
  <c r="V20" i="1"/>
  <c r="W20" i="1"/>
  <c r="Z19" i="1"/>
  <c r="Y19" i="1"/>
  <c r="X19" i="1"/>
  <c r="V19" i="1"/>
  <c r="W19" i="1"/>
  <c r="Z18" i="1"/>
  <c r="Y18" i="1"/>
  <c r="X18" i="1"/>
  <c r="V18" i="1"/>
  <c r="W18" i="1"/>
  <c r="Z17" i="1"/>
  <c r="Y17" i="1"/>
  <c r="X17" i="1"/>
  <c r="V17" i="1"/>
  <c r="W17" i="1"/>
  <c r="Z16" i="1"/>
  <c r="Y16" i="1"/>
  <c r="V16" i="1"/>
  <c r="X16" i="1"/>
  <c r="W16" i="1"/>
  <c r="Z15" i="1"/>
  <c r="Y15" i="1"/>
  <c r="V15" i="1"/>
  <c r="X15" i="1"/>
  <c r="W15" i="1"/>
  <c r="Z14" i="1"/>
  <c r="Y14" i="1"/>
  <c r="X14" i="1"/>
  <c r="V14" i="1"/>
  <c r="W14" i="1"/>
  <c r="Z13" i="1"/>
  <c r="Y13" i="1"/>
  <c r="V13" i="1"/>
  <c r="X13" i="1"/>
  <c r="W13" i="1"/>
  <c r="Z12" i="1"/>
  <c r="Y12" i="1"/>
  <c r="V12" i="1"/>
  <c r="X12" i="1"/>
  <c r="W12" i="1"/>
  <c r="Z11" i="1"/>
  <c r="Y11" i="1"/>
  <c r="X11" i="1"/>
  <c r="V11" i="1"/>
  <c r="W11" i="1"/>
  <c r="Z10" i="1"/>
  <c r="Y10" i="1"/>
  <c r="AQ16" i="1" s="1"/>
  <c r="AP16" i="1" s="1"/>
  <c r="X10" i="1"/>
  <c r="V10" i="1"/>
  <c r="Z9" i="1"/>
  <c r="AT17" i="1" s="1"/>
  <c r="AS17" i="1" s="1"/>
  <c r="Y9" i="1"/>
  <c r="V9" i="1"/>
  <c r="X9" i="1"/>
  <c r="T8" i="1"/>
  <c r="AT11" i="1" l="1"/>
  <c r="AS11" i="1" s="1"/>
  <c r="AT18" i="1"/>
  <c r="AS18" i="1" s="1"/>
  <c r="AQ10" i="1"/>
  <c r="AP10" i="1" s="1"/>
  <c r="AQ18" i="1"/>
  <c r="AP18" i="1" s="1"/>
  <c r="AQ15" i="1"/>
  <c r="AP15" i="1" s="1"/>
  <c r="AT15" i="1"/>
  <c r="AS15" i="1" s="1"/>
  <c r="AN14" i="1"/>
  <c r="AM14" i="1" s="1"/>
  <c r="AK12" i="1"/>
  <c r="AJ12" i="1" s="1"/>
  <c r="AK17" i="1"/>
  <c r="AJ17" i="1" s="1"/>
  <c r="AN11" i="1"/>
  <c r="AM11" i="1" s="1"/>
  <c r="AK9" i="1"/>
  <c r="AJ9" i="1" s="1"/>
  <c r="AN13" i="1"/>
  <c r="AM13" i="1" s="1"/>
  <c r="AK11" i="1"/>
  <c r="AJ11" i="1" s="1"/>
  <c r="AN15" i="1"/>
  <c r="AM15" i="1" s="1"/>
  <c r="AK13" i="1"/>
  <c r="AJ13" i="1" s="1"/>
  <c r="AN18" i="1"/>
  <c r="AM18" i="1" s="1"/>
  <c r="AK16" i="1"/>
  <c r="AJ16" i="1" s="1"/>
  <c r="AN10" i="1"/>
  <c r="AM10" i="1" s="1"/>
  <c r="AK18" i="1"/>
  <c r="AJ18" i="1" s="1"/>
  <c r="AN12" i="1"/>
  <c r="AM12" i="1" s="1"/>
  <c r="AK10" i="1"/>
  <c r="AJ10" i="1" s="1"/>
  <c r="AN17" i="1"/>
  <c r="AM17" i="1" s="1"/>
  <c r="AK15" i="1"/>
  <c r="AJ15" i="1" s="1"/>
  <c r="AN9" i="1"/>
  <c r="AM9" i="1" s="1"/>
  <c r="AN16" i="1"/>
  <c r="AM16" i="1" s="1"/>
  <c r="AK14" i="1"/>
  <c r="AJ14" i="1" s="1"/>
  <c r="W10" i="1"/>
  <c r="AT12" i="1"/>
  <c r="AS12" i="1" s="1"/>
  <c r="AQ11" i="1"/>
  <c r="AP11" i="1" s="1"/>
  <c r="AT13" i="1"/>
  <c r="AS13" i="1" s="1"/>
  <c r="W9" i="1"/>
  <c r="AQ14" i="1"/>
  <c r="AP14" i="1" s="1"/>
  <c r="AT16" i="1"/>
  <c r="AS16" i="1" s="1"/>
  <c r="AT14" i="1"/>
  <c r="AS14" i="1" s="1"/>
  <c r="AQ9" i="1"/>
  <c r="AP9" i="1" s="1"/>
  <c r="AQ17" i="1"/>
  <c r="AP17" i="1" s="1"/>
  <c r="AQ12" i="1"/>
  <c r="AP12" i="1" s="1"/>
  <c r="AT9" i="1"/>
  <c r="AS9" i="1" s="1"/>
  <c r="AQ13" i="1"/>
  <c r="AP13" i="1" s="1"/>
  <c r="AT10" i="1"/>
  <c r="AS10" i="1" s="1"/>
  <c r="AC17" i="1" l="1"/>
  <c r="AE11" i="1"/>
  <c r="AD11" i="1" s="1"/>
  <c r="AC9" i="1"/>
  <c r="AB9" i="1" s="1" a="1"/>
  <c r="AB9" i="1" s="1"/>
  <c r="AE16" i="1"/>
  <c r="AD16" i="1" s="1"/>
  <c r="AC14" i="1"/>
  <c r="AE13" i="1"/>
  <c r="AD13" i="1" s="1"/>
  <c r="AE18" i="1"/>
  <c r="AD18" i="1" s="1"/>
  <c r="AC16" i="1"/>
  <c r="AB16" i="1" s="1" a="1"/>
  <c r="AB16" i="1" s="1"/>
  <c r="AE10" i="1"/>
  <c r="AD10" i="1" s="1"/>
  <c r="AH5" i="1"/>
  <c r="AC13" i="1"/>
  <c r="AB13" i="1" s="1" a="1"/>
  <c r="AB13" i="1" s="1"/>
  <c r="AC18" i="1"/>
  <c r="AC10" i="1"/>
  <c r="AB10" i="1" s="1" a="1"/>
  <c r="AB10" i="1" s="1"/>
  <c r="AE15" i="1"/>
  <c r="AD15" i="1" s="1"/>
  <c r="AE12" i="1"/>
  <c r="AD12" i="1" s="1"/>
  <c r="AE17" i="1"/>
  <c r="AD17" i="1" s="1"/>
  <c r="AC15" i="1"/>
  <c r="AB15" i="1" s="1" a="1"/>
  <c r="AB15" i="1" s="1"/>
  <c r="AE9" i="1"/>
  <c r="AD9" i="1" s="1"/>
  <c r="AE14" i="1"/>
  <c r="AD14" i="1" s="1"/>
  <c r="AC12" i="1"/>
  <c r="AB12" i="1" s="1" a="1"/>
  <c r="AB12" i="1" s="1"/>
  <c r="AC11" i="1"/>
  <c r="AB11" i="1" s="1" a="1"/>
  <c r="AB11" i="1" s="1"/>
  <c r="AB14" i="1" l="1" a="1"/>
  <c r="AB14" i="1" s="1"/>
  <c r="AB18" i="1" a="1"/>
  <c r="AB18" i="1" s="1"/>
  <c r="AH18" i="1"/>
  <c r="AH10" i="1"/>
  <c r="AH15" i="1"/>
  <c r="AH12" i="1"/>
  <c r="AH17" i="1"/>
  <c r="AG17" i="1" s="1" a="1"/>
  <c r="AG17" i="1" s="1"/>
  <c r="AH9" i="1"/>
  <c r="AG9" i="1" s="1" a="1"/>
  <c r="AG9" i="1" s="1"/>
  <c r="AH14" i="1"/>
  <c r="AH11" i="1"/>
  <c r="AH16" i="1"/>
  <c r="AH13" i="1"/>
  <c r="AG13" i="1" s="1" a="1"/>
  <c r="AG13" i="1" s="1"/>
  <c r="AB17" i="1" a="1"/>
  <c r="AB17" i="1" s="1"/>
  <c r="AG12" i="1" l="1" a="1"/>
  <c r="AG12" i="1" s="1"/>
  <c r="AG15" i="1" a="1"/>
  <c r="AG15" i="1" s="1"/>
  <c r="AG10" i="1" a="1"/>
  <c r="AG10" i="1" s="1"/>
  <c r="AG16" i="1" a="1"/>
  <c r="AG16" i="1" s="1"/>
  <c r="AG18" i="1" a="1"/>
  <c r="AG18" i="1" s="1"/>
  <c r="AG11" i="1" a="1"/>
  <c r="AG11" i="1" s="1"/>
  <c r="AG14" i="1" a="1"/>
  <c r="AG14" i="1" s="1"/>
  <c r="T15" i="1" l="1"/>
  <c r="T16" i="1"/>
  <c r="T9" i="1"/>
  <c r="T17" i="1"/>
  <c r="T10" i="1"/>
  <c r="T18" i="1"/>
  <c r="T11" i="1"/>
  <c r="T12" i="1"/>
  <c r="T14" i="1"/>
  <c r="T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<sst xmlns="http://schemas.openxmlformats.org/spreadsheetml/2006/main" count="191" uniqueCount="174">
  <si>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</si>
  <si>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</si>
  <si>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</si>
  <si>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</si>
  <si>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</si>
  <si>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</si>
  <si>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</si>
  <si>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</si>
  <si>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</si>
  <si>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</si>
  <si>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</si>
  <si>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</si>
  <si>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</si>
  <si>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</si>
  <si>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</si>
  <si>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</si>
  <si>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</si>
  <si>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</si>
  <si>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</si>
  <si>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</si>
  <si>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</si>
  <si>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</si>
  <si>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</si>
  <si>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</si>
  <si>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</si>
  <si>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</si>
  <si>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</si>
  <si>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</si>
  <si>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</si>
  <si>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</si>
  <si>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</si>
  <si>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</si>
  <si>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</si>
  <si>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</si>
  <si>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</si>
  <si>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</si>
  <si>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</si>
  <si>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</si>
  <si>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</si>
  <si>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</si>
  <si>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</si>
  <si>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</si>
  <si>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</si>
  <si>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</si>
  <si>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</si>
  <si>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</si>
  <si>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</si>
  <si>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</si>
  <si>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</si>
  <si>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</si>
  <si>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</si>
  <si>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</si>
  <si>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</si>
  <si>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</si>
  <si>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</si>
  <si>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</si>
  <si>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</si>
  <si>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</si>
  <si>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</si>
  <si>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</si>
  <si>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</si>
  <si>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</si>
  <si>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</si>
  <si>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</si>
  <si>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</si>
  <si>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</si>
  <si>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</si>
  <si>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</si>
  <si>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</si>
  <si>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</si>
  <si>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</si>
  <si>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</si>
  <si>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</si>
  <si>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</si>
  <si>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</si>
  <si>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</si>
  <si>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</si>
  <si>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</si>
  <si>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</si>
  <si>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</si>
  <si>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</si>
  <si>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</si>
  <si>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</si>
  <si>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</si>
  <si>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</si>
  <si>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</si>
  <si>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</si>
  <si>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</si>
  <si>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</si>
  <si>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</si>
  <si>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</si>
  <si>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</si>
  <si>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</si>
  <si>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</si>
  <si>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</si>
  <si>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</si>
  <si>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</si>
  <si>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</si>
  <si>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</si>
  <si>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</si>
  <si>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</si>
  <si>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</si>
  <si>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</si>
  <si>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</si>
  <si>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</si>
  <si>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</si>
  <si>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</si>
  <si>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</si>
  <si>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</si>
  <si>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</si>
  <si>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</si>
  <si>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</si>
  <si>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</si>
  <si>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</si>
  <si>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</si>
  <si>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</si>
  <si>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</si>
  <si>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</si>
  <si>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</si>
  <si>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</si>
  <si>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</si>
  <si>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</si>
  <si>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</si>
  <si>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</si>
  <si>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</si>
  <si>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</si>
  <si>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</si>
  <si>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</si>
  <si>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</si>
  <si>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</si>
  <si>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</si>
  <si>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</si>
  <si>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</si>
  <si>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</si>
  <si>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</si>
  <si>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</si>
  <si>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</si>
  <si>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</si>
  <si>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</si>
  <si>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</si>
  <si>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</si>
  <si>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</si>
  <si>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</si>
  <si>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</si>
  <si>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</si>
  <si>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</si>
  <si>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</si>
  <si>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</si>
  <si>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</si>
  <si>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</si>
  <si>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</si>
  <si>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</si>
  <si>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</si>
  <si>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UNIVINSURE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</si>
  <si>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</si>
  <si>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</si>
  <si>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</si>
  <si>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</si>
  <si>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</si>
  <si>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</si>
  <si>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</si>
  <si>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</si>
  <si>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</si>
  <si>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</si>
  <si>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</si>
  <si>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9.7%</t>
  </si>
  <si>
    <t>6.7%</t>
  </si>
  <si>
    <t>6.3%</t>
  </si>
  <si>
    <t>5.4%</t>
  </si>
  <si>
    <t>4%</t>
  </si>
  <si>
    <t>3.8%</t>
  </si>
  <si>
    <t>3.4%</t>
  </si>
  <si>
    <t>2.6%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</si>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</sst>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6FF1DA05-A7D9-4FC4-AF7F-91734F92963C}"/>
    <cellStyle name="Normal" xfId="0" builtinId="0"/>
    <cellStyle name="Percent 2" xfId="2" xr:uid="{8F0DEF71-3E37-4BC8-AC97-B9F72F36D074}"/>
    <cellStyle name="Percent 4" xfId="3" xr:uid="{CBBC8475-93D6-4931-97FD-254EB21252B6}"/>
  </cellStyles>
  <dxfs count="15">
    <dxf>
      <font>
        <color auto="1"/>
      </font>
      <fill>
        <patternFill patternType="solid">
          <fgColor indexed="64"/>
          <bgColor theme="0"/>
        </patternFill>
      </fill>
    </dxf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80B5B0CD-02F0-4F79-8DE9-186ABAC6FA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D03145F0-D4FF-4288-BA80-F7CA1725FA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58781076-AAB4-4090-8507-00154131C6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AD59112F-776B-4A9E-BCA1-F9AFC5B743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917F6AC7-CA70-48AB-B121-F89796A5AE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C3765E84-9FB5-49F7-95B8-8FDF978320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8052EA61-85A9-49BC-B072-52C46C02E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8</v>
          </cell>
          <cell r="F52">
            <v>8.0500000000000007</v>
          </cell>
          <cell r="I52">
            <v>283457</v>
          </cell>
          <cell r="J52">
            <v>2288207.2999999998</v>
          </cell>
        </row>
        <row r="53">
          <cell r="B53" t="str">
            <v>ABCTRANS</v>
          </cell>
          <cell r="C53">
            <v>5.2</v>
          </cell>
          <cell r="F53">
            <v>5.2</v>
          </cell>
          <cell r="I53">
            <v>370980</v>
          </cell>
          <cell r="J53">
            <v>1878974.7</v>
          </cell>
        </row>
        <row r="54">
          <cell r="B54" t="str">
            <v>ACADEMY</v>
          </cell>
          <cell r="C54">
            <v>6.15</v>
          </cell>
          <cell r="F54">
            <v>6.15</v>
          </cell>
          <cell r="I54">
            <v>25872</v>
          </cell>
          <cell r="J54">
            <v>157278.04999999999</v>
          </cell>
        </row>
        <row r="55">
          <cell r="B55" t="str">
            <v>ACCESSCORP</v>
          </cell>
          <cell r="C55">
            <v>26.5</v>
          </cell>
          <cell r="F55">
            <v>27.05</v>
          </cell>
          <cell r="I55">
            <v>16108653</v>
          </cell>
          <cell r="J55">
            <v>435016856.69999999</v>
          </cell>
        </row>
        <row r="56">
          <cell r="B56" t="str">
            <v>AFRIPRUD</v>
          </cell>
          <cell r="C56">
            <v>11.45</v>
          </cell>
          <cell r="F56">
            <v>11.45</v>
          </cell>
          <cell r="I56">
            <v>517553</v>
          </cell>
          <cell r="J56">
            <v>6029273.9000000004</v>
          </cell>
        </row>
        <row r="57">
          <cell r="B57" t="str">
            <v>AIICO</v>
          </cell>
          <cell r="C57">
            <v>4.01</v>
          </cell>
          <cell r="F57">
            <v>4.01</v>
          </cell>
          <cell r="I57">
            <v>4843753</v>
          </cell>
          <cell r="J57">
            <v>19449877.140000001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19072</v>
          </cell>
          <cell r="J58">
            <v>122049636.2</v>
          </cell>
        </row>
        <row r="59">
          <cell r="B59" t="str">
            <v>ARADEL</v>
          </cell>
          <cell r="C59">
            <v>1526.8</v>
          </cell>
          <cell r="F59">
            <v>1526.8</v>
          </cell>
          <cell r="I59">
            <v>166867</v>
          </cell>
          <cell r="J59">
            <v>229308631.40000001</v>
          </cell>
        </row>
        <row r="60">
          <cell r="B60" t="str">
            <v>AUSTINLAZ</v>
          </cell>
          <cell r="C60">
            <v>2.9</v>
          </cell>
          <cell r="F60">
            <v>2.84</v>
          </cell>
          <cell r="I60">
            <v>1201522</v>
          </cell>
          <cell r="J60">
            <v>3412546.6</v>
          </cell>
        </row>
        <row r="61">
          <cell r="B61" t="str">
            <v>AVACAP</v>
          </cell>
          <cell r="C61">
            <v>7.6</v>
          </cell>
          <cell r="F61">
            <v>7.2</v>
          </cell>
          <cell r="I61">
            <v>8797602</v>
          </cell>
          <cell r="J61">
            <v>62887988.5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15387</v>
          </cell>
          <cell r="J62">
            <v>2044162.95</v>
          </cell>
        </row>
        <row r="63">
          <cell r="B63" t="str">
            <v>BETAGLAS</v>
          </cell>
          <cell r="C63">
            <v>562.79999999999995</v>
          </cell>
          <cell r="F63">
            <v>562.79999999999995</v>
          </cell>
          <cell r="I63">
            <v>8877</v>
          </cell>
          <cell r="J63">
            <v>4497088.2</v>
          </cell>
        </row>
        <row r="64">
          <cell r="B64" t="str">
            <v>BUACEMENT</v>
          </cell>
          <cell r="C64">
            <v>316</v>
          </cell>
          <cell r="F64">
            <v>316</v>
          </cell>
          <cell r="I64">
            <v>255320</v>
          </cell>
          <cell r="J64">
            <v>73052430.700000003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147122</v>
          </cell>
          <cell r="J65">
            <v>101001783.3</v>
          </cell>
        </row>
        <row r="66">
          <cell r="B66" t="str">
            <v>CADBURY</v>
          </cell>
          <cell r="C66">
            <v>62</v>
          </cell>
          <cell r="F66">
            <v>62</v>
          </cell>
          <cell r="I66">
            <v>185627</v>
          </cell>
          <cell r="J66">
            <v>11206357.550000001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70558</v>
          </cell>
          <cell r="J67">
            <v>8252851.25</v>
          </cell>
        </row>
        <row r="68">
          <cell r="B68" t="str">
            <v>CAVERTON</v>
          </cell>
          <cell r="C68">
            <v>5</v>
          </cell>
          <cell r="F68">
            <v>5</v>
          </cell>
          <cell r="I68">
            <v>361570</v>
          </cell>
          <cell r="J68">
            <v>1816003.6</v>
          </cell>
        </row>
        <row r="69">
          <cell r="B69" t="str">
            <v>CHAMPION</v>
          </cell>
          <cell r="C69">
            <v>10.3</v>
          </cell>
          <cell r="F69">
            <v>10</v>
          </cell>
          <cell r="I69">
            <v>721508</v>
          </cell>
          <cell r="J69">
            <v>7197268.4000000004</v>
          </cell>
        </row>
        <row r="70">
          <cell r="B70" t="str">
            <v>CHAMS</v>
          </cell>
          <cell r="C70">
            <v>4.6900000000000004</v>
          </cell>
          <cell r="F70">
            <v>4.58</v>
          </cell>
          <cell r="I70">
            <v>12173886</v>
          </cell>
          <cell r="J70">
            <v>54113825.450000003</v>
          </cell>
        </row>
        <row r="71">
          <cell r="B71" t="str">
            <v>CHELLARAM</v>
          </cell>
          <cell r="C71">
            <v>10.75</v>
          </cell>
          <cell r="F71">
            <v>10.75</v>
          </cell>
          <cell r="I71">
            <v>42213</v>
          </cell>
          <cell r="J71">
            <v>423093.7</v>
          </cell>
        </row>
        <row r="72">
          <cell r="B72" t="str">
            <v>CILEASING</v>
          </cell>
          <cell r="C72">
            <v>5.5</v>
          </cell>
          <cell r="F72">
            <v>5.55</v>
          </cell>
          <cell r="I72">
            <v>590600</v>
          </cell>
          <cell r="J72">
            <v>3311053</v>
          </cell>
        </row>
        <row r="73">
          <cell r="B73" t="str">
            <v>CMFC</v>
          </cell>
          <cell r="C73">
            <v>3.13</v>
          </cell>
          <cell r="F73">
            <v>3.12</v>
          </cell>
          <cell r="I73">
            <v>6192347</v>
          </cell>
          <cell r="J73">
            <v>18773434.309999999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2578</v>
          </cell>
          <cell r="J74">
            <v>429041.3</v>
          </cell>
        </row>
        <row r="75">
          <cell r="B75" t="str">
            <v>CONHALLPLC</v>
          </cell>
          <cell r="C75">
            <v>7</v>
          </cell>
          <cell r="F75">
            <v>6.75</v>
          </cell>
          <cell r="I75">
            <v>2133814</v>
          </cell>
          <cell r="J75">
            <v>14591308.85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2093</v>
          </cell>
          <cell r="J76">
            <v>395577</v>
          </cell>
        </row>
        <row r="77">
          <cell r="B77" t="str">
            <v>CORNERST</v>
          </cell>
          <cell r="C77">
            <v>5</v>
          </cell>
          <cell r="F77">
            <v>5.05</v>
          </cell>
          <cell r="I77">
            <v>100290350</v>
          </cell>
          <cell r="J77">
            <v>506532054.94999999</v>
          </cell>
        </row>
        <row r="78">
          <cell r="B78" t="str">
            <v>CUSTODIAN</v>
          </cell>
          <cell r="C78">
            <v>72.099999999999994</v>
          </cell>
          <cell r="F78">
            <v>72.099999999999994</v>
          </cell>
          <cell r="I78">
            <v>333129</v>
          </cell>
          <cell r="J78">
            <v>23735901.75</v>
          </cell>
        </row>
        <row r="79">
          <cell r="B79" t="str">
            <v>CUTIX</v>
          </cell>
          <cell r="C79">
            <v>2.4500000000000002</v>
          </cell>
          <cell r="F79">
            <v>2.4500000000000002</v>
          </cell>
          <cell r="I79">
            <v>4954954</v>
          </cell>
          <cell r="J79">
            <v>11804540.359999999</v>
          </cell>
        </row>
        <row r="80">
          <cell r="B80" t="str">
            <v>CWG</v>
          </cell>
          <cell r="C80">
            <v>21.4</v>
          </cell>
          <cell r="F80">
            <v>21.4</v>
          </cell>
          <cell r="I80">
            <v>1085506</v>
          </cell>
          <cell r="J80">
            <v>22371036.550000001</v>
          </cell>
        </row>
        <row r="81">
          <cell r="B81" t="str">
            <v>DAARCOMM</v>
          </cell>
          <cell r="C81">
            <v>1.57</v>
          </cell>
          <cell r="F81">
            <v>1.61</v>
          </cell>
          <cell r="I81">
            <v>1024654</v>
          </cell>
          <cell r="J81">
            <v>1680084.29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207477</v>
          </cell>
          <cell r="J82">
            <v>194884852</v>
          </cell>
        </row>
        <row r="83">
          <cell r="B83" t="str">
            <v>DANGSUGAR</v>
          </cell>
          <cell r="C83">
            <v>70</v>
          </cell>
          <cell r="F83">
            <v>64.55</v>
          </cell>
          <cell r="I83">
            <v>4508085</v>
          </cell>
          <cell r="J83">
            <v>298810602.85000002</v>
          </cell>
        </row>
        <row r="84">
          <cell r="B84" t="str">
            <v>ELLAHLAKES</v>
          </cell>
          <cell r="C84">
            <v>8.1999999999999993</v>
          </cell>
          <cell r="F84">
            <v>8.1999999999999993</v>
          </cell>
          <cell r="I84">
            <v>1558140</v>
          </cell>
          <cell r="J84">
            <v>12922334.9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165</v>
          </cell>
          <cell r="J85">
            <v>6595.5</v>
          </cell>
        </row>
        <row r="86">
          <cell r="B86" t="str">
            <v>ETERNA</v>
          </cell>
          <cell r="C86">
            <v>36</v>
          </cell>
          <cell r="F86">
            <v>36</v>
          </cell>
          <cell r="I86">
            <v>227359</v>
          </cell>
          <cell r="J86">
            <v>7934866</v>
          </cell>
        </row>
        <row r="87">
          <cell r="B87" t="str">
            <v>ETI</v>
          </cell>
          <cell r="C87">
            <v>74</v>
          </cell>
          <cell r="F87">
            <v>70</v>
          </cell>
          <cell r="I87">
            <v>1100718</v>
          </cell>
          <cell r="J87">
            <v>77557729.049999997</v>
          </cell>
        </row>
        <row r="88">
          <cell r="B88" t="str">
            <v>ETRANZACT</v>
          </cell>
          <cell r="C88">
            <v>14.5</v>
          </cell>
          <cell r="F88">
            <v>14.5</v>
          </cell>
          <cell r="I88">
            <v>61622</v>
          </cell>
          <cell r="J88">
            <v>849628.55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512</v>
          </cell>
          <cell r="J89">
            <v>87091.199999999997</v>
          </cell>
        </row>
        <row r="90">
          <cell r="B90" t="str">
            <v>FCMB</v>
          </cell>
          <cell r="C90">
            <v>12</v>
          </cell>
          <cell r="F90">
            <v>12</v>
          </cell>
          <cell r="I90">
            <v>14907081</v>
          </cell>
          <cell r="J90">
            <v>175049159.40000001</v>
          </cell>
        </row>
        <row r="91">
          <cell r="B91" t="str">
            <v>FIDELITYBK</v>
          </cell>
          <cell r="C91">
            <v>22</v>
          </cell>
          <cell r="F91">
            <v>21.5</v>
          </cell>
          <cell r="I91">
            <v>10117727</v>
          </cell>
          <cell r="J91">
            <v>217873448.19999999</v>
          </cell>
        </row>
        <row r="92">
          <cell r="B92" t="str">
            <v>FIDSON</v>
          </cell>
          <cell r="C92">
            <v>93.55</v>
          </cell>
          <cell r="F92">
            <v>93.55</v>
          </cell>
          <cell r="I92">
            <v>138356</v>
          </cell>
          <cell r="J92">
            <v>11668118.050000001</v>
          </cell>
        </row>
        <row r="93">
          <cell r="B93" t="str">
            <v>FIRSTHOLDCO</v>
          </cell>
          <cell r="C93">
            <v>140</v>
          </cell>
          <cell r="F93">
            <v>140</v>
          </cell>
          <cell r="I93">
            <v>19551659</v>
          </cell>
          <cell r="J93">
            <v>2684512111.999999</v>
          </cell>
        </row>
        <row r="94">
          <cell r="B94" t="str">
            <v>FTGINSURE</v>
          </cell>
          <cell r="C94">
            <v>2.9</v>
          </cell>
          <cell r="F94">
            <v>2.63</v>
          </cell>
          <cell r="I94">
            <v>874083112</v>
          </cell>
          <cell r="J94">
            <v>2370674798.1100011</v>
          </cell>
        </row>
        <row r="95">
          <cell r="B95" t="str">
            <v>FTNCOCOA</v>
          </cell>
          <cell r="C95">
            <v>8.8000000000000007</v>
          </cell>
          <cell r="F95">
            <v>8.8000000000000007</v>
          </cell>
          <cell r="I95">
            <v>1348049</v>
          </cell>
          <cell r="J95">
            <v>11267441.710000001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1450</v>
          </cell>
          <cell r="J96">
            <v>1077640</v>
          </cell>
        </row>
        <row r="97">
          <cell r="B97" t="str">
            <v>GTCO</v>
          </cell>
          <cell r="C97">
            <v>128</v>
          </cell>
          <cell r="F97">
            <v>128.5</v>
          </cell>
          <cell r="I97">
            <v>4821767</v>
          </cell>
          <cell r="J97">
            <v>619149035.29999995</v>
          </cell>
        </row>
        <row r="98">
          <cell r="B98" t="str">
            <v>GUINEAINS</v>
          </cell>
          <cell r="C98">
            <v>0.75</v>
          </cell>
          <cell r="F98">
            <v>0.8</v>
          </cell>
          <cell r="I98">
            <v>4417376</v>
          </cell>
          <cell r="J98">
            <v>3427235.25</v>
          </cell>
        </row>
        <row r="99">
          <cell r="B99" t="str">
            <v>GUINNESS</v>
          </cell>
          <cell r="C99">
            <v>376</v>
          </cell>
          <cell r="F99">
            <v>376</v>
          </cell>
          <cell r="I99">
            <v>9559</v>
          </cell>
          <cell r="J99">
            <v>3241496.4</v>
          </cell>
        </row>
        <row r="100">
          <cell r="B100" t="str">
            <v>HBMNG</v>
          </cell>
          <cell r="C100">
            <v>334</v>
          </cell>
          <cell r="F100">
            <v>334</v>
          </cell>
          <cell r="I100">
            <v>1309157</v>
          </cell>
          <cell r="J100">
            <v>406769379.80000001</v>
          </cell>
        </row>
        <row r="101">
          <cell r="B101" t="str">
            <v>HMCALL</v>
          </cell>
          <cell r="C101">
            <v>2.91</v>
          </cell>
          <cell r="F101">
            <v>2.91</v>
          </cell>
          <cell r="I101">
            <v>181924</v>
          </cell>
          <cell r="J101">
            <v>551320.55000000005</v>
          </cell>
        </row>
        <row r="102">
          <cell r="B102" t="str">
            <v>HONYFLOUR</v>
          </cell>
          <cell r="C102">
            <v>16.350000000000001</v>
          </cell>
          <cell r="F102">
            <v>16.899999999999999</v>
          </cell>
          <cell r="I102">
            <v>982886</v>
          </cell>
          <cell r="J102">
            <v>16633246.6</v>
          </cell>
        </row>
        <row r="103">
          <cell r="B103" t="str">
            <v>IKEJAHOTEL</v>
          </cell>
          <cell r="C103">
            <v>43</v>
          </cell>
          <cell r="F103">
            <v>43</v>
          </cell>
          <cell r="I103">
            <v>146758</v>
          </cell>
          <cell r="J103">
            <v>6046106.5999999996</v>
          </cell>
        </row>
        <row r="104">
          <cell r="B104" t="str">
            <v>IMG</v>
          </cell>
          <cell r="C104">
            <v>34.1</v>
          </cell>
          <cell r="F104">
            <v>34.1</v>
          </cell>
          <cell r="I104">
            <v>32062</v>
          </cell>
          <cell r="J104">
            <v>984547.15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10343</v>
          </cell>
          <cell r="J105">
            <v>114416.9</v>
          </cell>
        </row>
        <row r="106">
          <cell r="B106" t="str">
            <v>INTBREW</v>
          </cell>
          <cell r="C106">
            <v>10.3</v>
          </cell>
          <cell r="F106">
            <v>10.5</v>
          </cell>
          <cell r="I106">
            <v>1448931</v>
          </cell>
          <cell r="J106">
            <v>15010521.699999999</v>
          </cell>
        </row>
        <row r="107">
          <cell r="B107" t="str">
            <v>INTENEGINS</v>
          </cell>
          <cell r="C107">
            <v>4.84</v>
          </cell>
          <cell r="F107">
            <v>5.32</v>
          </cell>
          <cell r="I107">
            <v>1582739</v>
          </cell>
          <cell r="J107">
            <v>8166763.8700000001</v>
          </cell>
        </row>
        <row r="108">
          <cell r="B108" t="str">
            <v>JAIZBANK</v>
          </cell>
          <cell r="C108">
            <v>8.5500000000000007</v>
          </cell>
          <cell r="F108">
            <v>8.5</v>
          </cell>
          <cell r="I108">
            <v>5741682</v>
          </cell>
          <cell r="J108">
            <v>49045740.649999999</v>
          </cell>
        </row>
        <row r="109">
          <cell r="B109" t="str">
            <v>JAPAULGOLD</v>
          </cell>
          <cell r="C109">
            <v>2.8</v>
          </cell>
          <cell r="F109">
            <v>2.95</v>
          </cell>
          <cell r="I109">
            <v>6240296</v>
          </cell>
          <cell r="J109">
            <v>18107414.899999999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1978</v>
          </cell>
          <cell r="J110">
            <v>553444.4</v>
          </cell>
        </row>
        <row r="111">
          <cell r="B111" t="str">
            <v>JOHNHOLT</v>
          </cell>
          <cell r="C111">
            <v>10</v>
          </cell>
          <cell r="F111">
            <v>9.1</v>
          </cell>
          <cell r="I111">
            <v>314236</v>
          </cell>
          <cell r="J111">
            <v>2964913.3</v>
          </cell>
        </row>
        <row r="112">
          <cell r="B112" t="str">
            <v>JULI</v>
          </cell>
          <cell r="C112">
            <v>7.25</v>
          </cell>
          <cell r="F112">
            <v>7.25</v>
          </cell>
          <cell r="I112">
            <v>3500</v>
          </cell>
          <cell r="J112">
            <v>24182.5</v>
          </cell>
        </row>
        <row r="113">
          <cell r="B113" t="str">
            <v>LASACO</v>
          </cell>
          <cell r="C113">
            <v>1.99</v>
          </cell>
          <cell r="F113">
            <v>1.93</v>
          </cell>
          <cell r="I113">
            <v>1023082</v>
          </cell>
          <cell r="J113">
            <v>1982532.97</v>
          </cell>
        </row>
        <row r="114">
          <cell r="B114" t="str">
            <v>LEARNAFRCA</v>
          </cell>
          <cell r="C114">
            <v>9.65</v>
          </cell>
          <cell r="F114">
            <v>9.65</v>
          </cell>
          <cell r="I114">
            <v>176088</v>
          </cell>
          <cell r="J114">
            <v>1620961.85</v>
          </cell>
        </row>
        <row r="115">
          <cell r="B115" t="str">
            <v>LEGENDINT</v>
          </cell>
          <cell r="C115">
            <v>4.0999999999999996</v>
          </cell>
          <cell r="F115">
            <v>4</v>
          </cell>
          <cell r="I115">
            <v>2408187</v>
          </cell>
          <cell r="J115">
            <v>9813251.1500000004</v>
          </cell>
        </row>
        <row r="116">
          <cell r="B116" t="str">
            <v>LINKASSURE</v>
          </cell>
          <cell r="C116">
            <v>1.84</v>
          </cell>
          <cell r="F116">
            <v>1.8</v>
          </cell>
          <cell r="I116">
            <v>7195491</v>
          </cell>
          <cell r="J116">
            <v>12687313.470000001</v>
          </cell>
        </row>
        <row r="117">
          <cell r="B117" t="str">
            <v>LIVESTOCK</v>
          </cell>
          <cell r="C117">
            <v>8.0500000000000007</v>
          </cell>
          <cell r="F117">
            <v>8.0500000000000007</v>
          </cell>
          <cell r="I117">
            <v>525048</v>
          </cell>
          <cell r="J117">
            <v>4183693.15</v>
          </cell>
        </row>
        <row r="118">
          <cell r="B118" t="str">
            <v>LIVINGTRUST</v>
          </cell>
          <cell r="C118">
            <v>3.59</v>
          </cell>
          <cell r="F118">
            <v>3.59</v>
          </cell>
          <cell r="I118">
            <v>321713</v>
          </cell>
          <cell r="J118">
            <v>1045701.62</v>
          </cell>
        </row>
        <row r="119">
          <cell r="B119" t="str">
            <v>MANSARD</v>
          </cell>
          <cell r="C119">
            <v>12.8</v>
          </cell>
          <cell r="F119">
            <v>12</v>
          </cell>
          <cell r="I119">
            <v>684173</v>
          </cell>
          <cell r="J119">
            <v>8249267.7000000002</v>
          </cell>
        </row>
        <row r="120">
          <cell r="B120" t="str">
            <v>MAYBAKER</v>
          </cell>
          <cell r="C120">
            <v>37</v>
          </cell>
          <cell r="F120">
            <v>37</v>
          </cell>
          <cell r="I120">
            <v>437400</v>
          </cell>
          <cell r="J120">
            <v>16488644.65</v>
          </cell>
        </row>
        <row r="121">
          <cell r="B121" t="str">
            <v>MBENEFIT</v>
          </cell>
          <cell r="C121">
            <v>3.14</v>
          </cell>
          <cell r="F121">
            <v>3.17</v>
          </cell>
          <cell r="I121">
            <v>3754040</v>
          </cell>
          <cell r="J121">
            <v>11850145.449999999</v>
          </cell>
        </row>
        <row r="122">
          <cell r="B122" t="str">
            <v>MCNICHOLS</v>
          </cell>
          <cell r="C122">
            <v>5.2</v>
          </cell>
          <cell r="F122">
            <v>5.2</v>
          </cell>
          <cell r="I122">
            <v>760153</v>
          </cell>
          <cell r="J122">
            <v>3949129.6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181355</v>
          </cell>
          <cell r="J123">
            <v>9176563</v>
          </cell>
        </row>
        <row r="124">
          <cell r="B124" t="str">
            <v>MEYER</v>
          </cell>
          <cell r="C124">
            <v>16.7</v>
          </cell>
          <cell r="F124">
            <v>16.7</v>
          </cell>
          <cell r="I124">
            <v>72454</v>
          </cell>
          <cell r="J124">
            <v>1110677.3999999999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509</v>
          </cell>
          <cell r="J125">
            <v>5217.25</v>
          </cell>
        </row>
        <row r="126">
          <cell r="B126" t="str">
            <v>MTNN</v>
          </cell>
          <cell r="C126">
            <v>805</v>
          </cell>
          <cell r="F126">
            <v>805</v>
          </cell>
          <cell r="I126">
            <v>44593887</v>
          </cell>
          <cell r="J126">
            <v>31373250805.399998</v>
          </cell>
        </row>
        <row r="127">
          <cell r="B127" t="str">
            <v>MULTIVERSE</v>
          </cell>
          <cell r="C127">
            <v>21.3</v>
          </cell>
          <cell r="F127">
            <v>21.3</v>
          </cell>
          <cell r="I127">
            <v>9610</v>
          </cell>
          <cell r="J127">
            <v>184512</v>
          </cell>
        </row>
        <row r="128">
          <cell r="B128" t="str">
            <v>NAHCO</v>
          </cell>
          <cell r="C128">
            <v>150.19999999999999</v>
          </cell>
          <cell r="F128">
            <v>150.19999999999999</v>
          </cell>
          <cell r="I128">
            <v>441832</v>
          </cell>
          <cell r="J128">
            <v>60382005</v>
          </cell>
        </row>
        <row r="129">
          <cell r="B129" t="str">
            <v>NASCON</v>
          </cell>
          <cell r="C129">
            <v>195</v>
          </cell>
          <cell r="F129">
            <v>195</v>
          </cell>
          <cell r="I129">
            <v>238104</v>
          </cell>
          <cell r="J129">
            <v>41938248.5</v>
          </cell>
        </row>
        <row r="130">
          <cell r="B130" t="str">
            <v>NB</v>
          </cell>
          <cell r="C130">
            <v>69.7</v>
          </cell>
          <cell r="F130">
            <v>68</v>
          </cell>
          <cell r="I130">
            <v>8254111</v>
          </cell>
          <cell r="J130">
            <v>560909563.60000002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1227</v>
          </cell>
          <cell r="J131">
            <v>178037.7</v>
          </cell>
        </row>
        <row r="132">
          <cell r="B132" t="str">
            <v>NEIMETH</v>
          </cell>
          <cell r="C132">
            <v>8.5500000000000007</v>
          </cell>
          <cell r="F132">
            <v>8.5500000000000007</v>
          </cell>
          <cell r="I132">
            <v>418719</v>
          </cell>
          <cell r="J132">
            <v>3465308.9</v>
          </cell>
        </row>
        <row r="133">
          <cell r="B133" t="str">
            <v>NEM</v>
          </cell>
          <cell r="C133">
            <v>34</v>
          </cell>
          <cell r="F133">
            <v>33.4</v>
          </cell>
          <cell r="I133">
            <v>840851</v>
          </cell>
          <cell r="J133">
            <v>27363471.449999999</v>
          </cell>
        </row>
        <row r="134">
          <cell r="B134" t="str">
            <v>NESTLE</v>
          </cell>
          <cell r="C134">
            <v>2800</v>
          </cell>
          <cell r="F134">
            <v>2800</v>
          </cell>
          <cell r="I134">
            <v>7099</v>
          </cell>
          <cell r="J134">
            <v>19645418.800000001</v>
          </cell>
        </row>
        <row r="135">
          <cell r="B135" t="str">
            <v>NGXGROUP</v>
          </cell>
          <cell r="C135">
            <v>138.80000000000001</v>
          </cell>
          <cell r="F135">
            <v>138.80000000000001</v>
          </cell>
          <cell r="I135">
            <v>1321623</v>
          </cell>
          <cell r="J135">
            <v>172315112.90000001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198225</v>
          </cell>
          <cell r="J136">
            <v>31870264.199999999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1126</v>
          </cell>
          <cell r="J137">
            <v>80509</v>
          </cell>
        </row>
        <row r="138">
          <cell r="B138" t="str">
            <v>NPFMCRFBK</v>
          </cell>
          <cell r="C138">
            <v>4</v>
          </cell>
          <cell r="F138">
            <v>4.05</v>
          </cell>
          <cell r="I138">
            <v>2902522</v>
          </cell>
          <cell r="J138">
            <v>11668930.6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3366</v>
          </cell>
          <cell r="J139">
            <v>367311</v>
          </cell>
        </row>
        <row r="140">
          <cell r="B140" t="str">
            <v>NSLTECH</v>
          </cell>
          <cell r="C140">
            <v>0.79</v>
          </cell>
          <cell r="F140">
            <v>0.81</v>
          </cell>
          <cell r="I140">
            <v>4580672</v>
          </cell>
          <cell r="J140">
            <v>3650377.7</v>
          </cell>
        </row>
        <row r="141">
          <cell r="B141" t="str">
            <v>OANDO</v>
          </cell>
          <cell r="C141">
            <v>34.700000000000003</v>
          </cell>
          <cell r="F141">
            <v>35.1</v>
          </cell>
          <cell r="I141">
            <v>2876338</v>
          </cell>
          <cell r="J141">
            <v>100595048.05</v>
          </cell>
        </row>
        <row r="142">
          <cell r="B142" t="str">
            <v>OKOMUOIL</v>
          </cell>
          <cell r="C142">
            <v>1418</v>
          </cell>
          <cell r="F142">
            <v>1418</v>
          </cell>
          <cell r="I142">
            <v>54113</v>
          </cell>
          <cell r="J142">
            <v>69059010.599999994</v>
          </cell>
        </row>
        <row r="143">
          <cell r="B143" t="str">
            <v>OMATEK</v>
          </cell>
          <cell r="C143">
            <v>1.66</v>
          </cell>
          <cell r="F143">
            <v>1.51</v>
          </cell>
          <cell r="I143">
            <v>1028734</v>
          </cell>
          <cell r="J143">
            <v>1628391.95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14569</v>
          </cell>
          <cell r="J144">
            <v>403186.45</v>
          </cell>
        </row>
        <row r="145">
          <cell r="B145" t="str">
            <v>PRESCO</v>
          </cell>
          <cell r="C145">
            <v>2055.3000000000002</v>
          </cell>
          <cell r="F145">
            <v>2055.3000000000002</v>
          </cell>
          <cell r="I145">
            <v>41974</v>
          </cell>
          <cell r="J145">
            <v>77643505.200000003</v>
          </cell>
        </row>
        <row r="146">
          <cell r="B146" t="str">
            <v>PRESTIGE</v>
          </cell>
          <cell r="C146">
            <v>1.47</v>
          </cell>
          <cell r="F146">
            <v>1.44</v>
          </cell>
          <cell r="I146">
            <v>939606</v>
          </cell>
          <cell r="J146">
            <v>1356114.47</v>
          </cell>
        </row>
        <row r="147">
          <cell r="B147" t="str">
            <v>PZ</v>
          </cell>
          <cell r="C147">
            <v>80</v>
          </cell>
          <cell r="F147">
            <v>80</v>
          </cell>
          <cell r="I147">
            <v>365670</v>
          </cell>
          <cell r="J147">
            <v>28029785.149999999</v>
          </cell>
        </row>
        <row r="148">
          <cell r="B148" t="str">
            <v>REDSTAREX</v>
          </cell>
          <cell r="C148">
            <v>18</v>
          </cell>
          <cell r="F148">
            <v>18</v>
          </cell>
          <cell r="I148">
            <v>64341</v>
          </cell>
          <cell r="J148">
            <v>1051822.7</v>
          </cell>
        </row>
        <row r="149">
          <cell r="B149" t="str">
            <v>REGALINS</v>
          </cell>
          <cell r="C149">
            <v>0.8</v>
          </cell>
          <cell r="F149">
            <v>0.85</v>
          </cell>
          <cell r="I149">
            <v>24048500</v>
          </cell>
          <cell r="J149">
            <v>20382577.059999999</v>
          </cell>
        </row>
        <row r="150">
          <cell r="B150" t="str">
            <v>ROYALEX</v>
          </cell>
          <cell r="C150">
            <v>1.19</v>
          </cell>
          <cell r="F150">
            <v>1.19</v>
          </cell>
          <cell r="I150">
            <v>2580061</v>
          </cell>
          <cell r="J150">
            <v>3082447.78</v>
          </cell>
        </row>
        <row r="151">
          <cell r="B151" t="str">
            <v>RTBRISCOE</v>
          </cell>
          <cell r="C151">
            <v>12.6</v>
          </cell>
          <cell r="F151">
            <v>11.6</v>
          </cell>
          <cell r="I151">
            <v>509892</v>
          </cell>
          <cell r="J151">
            <v>5895032.7000000002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6672</v>
          </cell>
          <cell r="J152">
            <v>198492</v>
          </cell>
        </row>
        <row r="153">
          <cell r="B153" t="str">
            <v>SEPLAT</v>
          </cell>
          <cell r="C153">
            <v>11200.6</v>
          </cell>
          <cell r="F153">
            <v>11200.6</v>
          </cell>
          <cell r="I153">
            <v>11691</v>
          </cell>
          <cell r="J153">
            <v>132755478.09999999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1367</v>
          </cell>
          <cell r="J154">
            <v>595195.25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2128</v>
          </cell>
          <cell r="J155">
            <v>327924.8</v>
          </cell>
        </row>
        <row r="156">
          <cell r="B156" t="str">
            <v>SOVRENINS</v>
          </cell>
          <cell r="C156">
            <v>1.9</v>
          </cell>
          <cell r="F156">
            <v>1.9</v>
          </cell>
          <cell r="I156">
            <v>719227</v>
          </cell>
          <cell r="J156">
            <v>1364944.73</v>
          </cell>
        </row>
        <row r="157">
          <cell r="B157" t="str">
            <v>STANBIC</v>
          </cell>
          <cell r="C157">
            <v>161.19999999999999</v>
          </cell>
          <cell r="F157">
            <v>161.19999999999999</v>
          </cell>
          <cell r="I157">
            <v>294076</v>
          </cell>
          <cell r="J157">
            <v>46777862.549999997</v>
          </cell>
        </row>
        <row r="158">
          <cell r="B158" t="str">
            <v>STERLINGNG</v>
          </cell>
          <cell r="C158">
            <v>7.75</v>
          </cell>
          <cell r="F158">
            <v>7.7</v>
          </cell>
          <cell r="I158">
            <v>53250347</v>
          </cell>
          <cell r="J158">
            <v>402870206.5</v>
          </cell>
        </row>
        <row r="159">
          <cell r="B159" t="str">
            <v>SUNUASSUR</v>
          </cell>
          <cell r="C159">
            <v>3.58</v>
          </cell>
          <cell r="F159">
            <v>3.33</v>
          </cell>
          <cell r="I159">
            <v>1315113</v>
          </cell>
          <cell r="J159">
            <v>4398914.42</v>
          </cell>
        </row>
        <row r="160">
          <cell r="B160" t="str">
            <v>TANTALIZER</v>
          </cell>
          <cell r="C160">
            <v>4.12</v>
          </cell>
          <cell r="F160">
            <v>4.0999999999999996</v>
          </cell>
          <cell r="I160">
            <v>5487066</v>
          </cell>
          <cell r="J160">
            <v>22263240.780000001</v>
          </cell>
        </row>
        <row r="161">
          <cell r="B161" t="str">
            <v>THOMASWY</v>
          </cell>
          <cell r="C161">
            <v>2.91</v>
          </cell>
          <cell r="F161">
            <v>2.75</v>
          </cell>
          <cell r="I161">
            <v>1745955</v>
          </cell>
          <cell r="J161">
            <v>4925962.41</v>
          </cell>
        </row>
        <row r="162">
          <cell r="B162" t="str">
            <v>TIP</v>
          </cell>
          <cell r="C162">
            <v>25</v>
          </cell>
          <cell r="F162">
            <v>26</v>
          </cell>
          <cell r="I162">
            <v>7850950</v>
          </cell>
          <cell r="J162">
            <v>199022071.94999999</v>
          </cell>
        </row>
        <row r="163">
          <cell r="B163" t="str">
            <v>TOTAL</v>
          </cell>
          <cell r="C163">
            <v>640</v>
          </cell>
          <cell r="F163">
            <v>640</v>
          </cell>
          <cell r="I163">
            <v>13087</v>
          </cell>
          <cell r="J163">
            <v>7538112</v>
          </cell>
        </row>
        <row r="164">
          <cell r="B164" t="str">
            <v>TRANSCOHOT</v>
          </cell>
          <cell r="C164">
            <v>241.9</v>
          </cell>
          <cell r="F164">
            <v>241.9</v>
          </cell>
          <cell r="I164">
            <v>12103</v>
          </cell>
          <cell r="J164">
            <v>2743474.5</v>
          </cell>
        </row>
        <row r="165">
          <cell r="B165" t="str">
            <v>TRANSCORP</v>
          </cell>
          <cell r="C165">
            <v>37</v>
          </cell>
          <cell r="F165">
            <v>37</v>
          </cell>
          <cell r="I165">
            <v>4916657</v>
          </cell>
          <cell r="J165">
            <v>181532826.69999999</v>
          </cell>
        </row>
        <row r="166">
          <cell r="B166" t="str">
            <v>TRANSEXPR</v>
          </cell>
          <cell r="C166">
            <v>2.59</v>
          </cell>
          <cell r="F166">
            <v>2.84</v>
          </cell>
          <cell r="I166">
            <v>422395</v>
          </cell>
          <cell r="J166">
            <v>1199601.8</v>
          </cell>
        </row>
        <row r="167">
          <cell r="B167" t="str">
            <v>TRANSPOWER</v>
          </cell>
          <cell r="C167">
            <v>219.6</v>
          </cell>
          <cell r="F167">
            <v>219.6</v>
          </cell>
          <cell r="I167">
            <v>38413</v>
          </cell>
          <cell r="J167">
            <v>7594250.0999999996</v>
          </cell>
        </row>
        <row r="168">
          <cell r="B168" t="str">
            <v>TRIPPLEG</v>
          </cell>
          <cell r="C168">
            <v>2.88</v>
          </cell>
          <cell r="F168">
            <v>2.88</v>
          </cell>
          <cell r="I168">
            <v>42318</v>
          </cell>
          <cell r="J168">
            <v>122639.96</v>
          </cell>
        </row>
        <row r="169">
          <cell r="B169" t="str">
            <v>UACN</v>
          </cell>
          <cell r="C169">
            <v>170</v>
          </cell>
          <cell r="F169">
            <v>170</v>
          </cell>
          <cell r="I169">
            <v>122196</v>
          </cell>
          <cell r="J169">
            <v>20516865.699999999</v>
          </cell>
        </row>
        <row r="170">
          <cell r="B170" t="str">
            <v>UBA</v>
          </cell>
          <cell r="C170">
            <v>46</v>
          </cell>
          <cell r="F170">
            <v>45.5</v>
          </cell>
          <cell r="I170">
            <v>4275575</v>
          </cell>
          <cell r="J170">
            <v>195237725.25</v>
          </cell>
        </row>
        <row r="171">
          <cell r="B171" t="str">
            <v>UCAP</v>
          </cell>
          <cell r="C171">
            <v>17.600000000000001</v>
          </cell>
          <cell r="F171">
            <v>17.95</v>
          </cell>
          <cell r="I171">
            <v>2712871</v>
          </cell>
          <cell r="J171">
            <v>48337294.100000001</v>
          </cell>
        </row>
        <row r="172">
          <cell r="B172" t="str">
            <v>UHOMREIT</v>
          </cell>
          <cell r="C172">
            <v>70</v>
          </cell>
          <cell r="F172">
            <v>70</v>
          </cell>
          <cell r="I172">
            <v>7079</v>
          </cell>
          <cell r="J172">
            <v>498629</v>
          </cell>
        </row>
        <row r="173">
          <cell r="B173" t="str">
            <v>UNILEVER</v>
          </cell>
          <cell r="C173">
            <v>118.3</v>
          </cell>
          <cell r="F173">
            <v>118.3</v>
          </cell>
          <cell r="I173">
            <v>161135</v>
          </cell>
          <cell r="J173">
            <v>18779372.949999999</v>
          </cell>
        </row>
        <row r="174">
          <cell r="B174" t="str">
            <v>UNIONDICON</v>
          </cell>
          <cell r="C174">
            <v>23.75</v>
          </cell>
          <cell r="F174">
            <v>23.75</v>
          </cell>
          <cell r="I174">
            <v>20164</v>
          </cell>
          <cell r="J174">
            <v>431509.6</v>
          </cell>
        </row>
        <row r="175">
          <cell r="B175" t="str">
            <v>UNIVINSURE</v>
          </cell>
          <cell r="C175">
            <v>0.85</v>
          </cell>
          <cell r="F175">
            <v>0.81</v>
          </cell>
          <cell r="I175">
            <v>56730553</v>
          </cell>
          <cell r="J175">
            <v>44461140.899999999</v>
          </cell>
        </row>
        <row r="176">
          <cell r="B176" t="str">
            <v>UPDC</v>
          </cell>
          <cell r="C176">
            <v>3.75</v>
          </cell>
          <cell r="F176">
            <v>3.75</v>
          </cell>
          <cell r="I176">
            <v>646361</v>
          </cell>
          <cell r="J176">
            <v>2367272.5499999998</v>
          </cell>
        </row>
        <row r="177">
          <cell r="B177" t="str">
            <v>UPDCREIT</v>
          </cell>
          <cell r="C177">
            <v>14.5</v>
          </cell>
          <cell r="F177">
            <v>14.5</v>
          </cell>
          <cell r="I177">
            <v>1017535</v>
          </cell>
          <cell r="J177">
            <v>14513548.4</v>
          </cell>
        </row>
        <row r="178">
          <cell r="B178" t="str">
            <v>UPL</v>
          </cell>
          <cell r="C178">
            <v>5.35</v>
          </cell>
          <cell r="F178">
            <v>5.35</v>
          </cell>
          <cell r="I178">
            <v>82032</v>
          </cell>
          <cell r="J178">
            <v>413405.9</v>
          </cell>
        </row>
        <row r="179">
          <cell r="B179" t="str">
            <v>VERITASKAP</v>
          </cell>
          <cell r="C179">
            <v>1.3</v>
          </cell>
          <cell r="F179">
            <v>1.29</v>
          </cell>
          <cell r="I179">
            <v>12330245</v>
          </cell>
          <cell r="J179">
            <v>15798987.68</v>
          </cell>
        </row>
        <row r="180">
          <cell r="B180" t="str">
            <v>VFDGROUP</v>
          </cell>
          <cell r="C180">
            <v>12.45</v>
          </cell>
          <cell r="F180">
            <v>12.4</v>
          </cell>
          <cell r="I180">
            <v>2415406</v>
          </cell>
          <cell r="J180">
            <v>29730828.300000001</v>
          </cell>
        </row>
        <row r="181">
          <cell r="B181" t="str">
            <v>VITAFOAM</v>
          </cell>
          <cell r="C181">
            <v>194</v>
          </cell>
          <cell r="F181">
            <v>194</v>
          </cell>
          <cell r="I181">
            <v>106271</v>
          </cell>
          <cell r="J181">
            <v>18554916.600000001</v>
          </cell>
        </row>
        <row r="182">
          <cell r="B182" t="str">
            <v>WAPIC</v>
          </cell>
          <cell r="C182">
            <v>2.12</v>
          </cell>
          <cell r="F182">
            <v>2.2000000000000002</v>
          </cell>
          <cell r="I182">
            <v>2670194</v>
          </cell>
          <cell r="J182">
            <v>5907171.0199999996</v>
          </cell>
        </row>
        <row r="183">
          <cell r="B183" t="str">
            <v>WEMABANK</v>
          </cell>
          <cell r="C183">
            <v>29.8</v>
          </cell>
          <cell r="F183">
            <v>29.6</v>
          </cell>
          <cell r="I183">
            <v>2087375</v>
          </cell>
          <cell r="J183">
            <v>59906080.200000003</v>
          </cell>
        </row>
        <row r="184">
          <cell r="B184" t="str">
            <v>ZENITHBANK</v>
          </cell>
          <cell r="C184">
            <v>122</v>
          </cell>
          <cell r="F184">
            <v>122.6</v>
          </cell>
          <cell r="I184">
            <v>17157271</v>
          </cell>
          <cell r="J184">
            <v>2101389812.8000021</v>
          </cell>
        </row>
        <row r="185">
          <cell r="B185" t="str">
            <v>ZICHIS</v>
          </cell>
          <cell r="C185">
            <v>18.3</v>
          </cell>
          <cell r="F185">
            <v>18.3</v>
          </cell>
          <cell r="I185">
            <v>3084330</v>
          </cell>
          <cell r="J185">
            <v>53094329.520000003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8C450-168E-4938-8ACD-5309524CF03F}">
  <dimension ref="A1:AV197"/>
  <sheetViews>
    <sheetView tabSelected="1" zoomScale="80" zoomScaleNormal="80" workbookViewId="0">
      <selection activeCell="N22" sqref="N22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48" width="9.109375" hidden="1" customWidth="1"/>
    <col min="49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46248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COUNTIFS(W9:W158,"&gt;"&amp;LARGE(W9:W158,MIN(AH4,COUNT(W9:W158))))</f>
        <v>133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8</v>
      </c>
      <c r="D9" s="41">
        <v>8.0500000000000007</v>
      </c>
      <c r="E9" s="41">
        <v>8.0500000000000007</v>
      </c>
      <c r="F9" s="42">
        <v>8.0500000000000007</v>
      </c>
      <c r="G9" s="43">
        <v>5.0000000000000711E-2</v>
      </c>
      <c r="H9" s="43">
        <v>0.62500000000000888</v>
      </c>
      <c r="I9" s="44">
        <v>283457</v>
      </c>
      <c r="J9" s="45">
        <v>2288207.2999999998</v>
      </c>
      <c r="K9" s="46">
        <v>0.2578125</v>
      </c>
      <c r="L9" s="47"/>
      <c r="N9" s="48" t="s">
        <v>85</v>
      </c>
      <c r="O9" s="49">
        <v>5.32</v>
      </c>
      <c r="P9" s="50" t="s">
        <v>164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9.9173553719008343</v>
      </c>
      <c r="V9" s="7" t="str">
        <f t="shared" ref="V9:V72" si="1">IF(ISTEXT(B9),B9,"")</f>
        <v>ABBEYBANK</v>
      </c>
      <c r="W9" s="52">
        <f>IF(ISTEXT(B9),H9,"")/100</f>
        <v>6.2500000000000888E-3</v>
      </c>
      <c r="X9" s="52">
        <f>IF(ISTEXT(B9),K9,"")</f>
        <v>0.2578125</v>
      </c>
      <c r="Y9" s="53">
        <f t="shared" ref="Y9:Y72" si="2">IF(ISTEXT(B9),I9,"")</f>
        <v>283457</v>
      </c>
      <c r="Z9" s="53">
        <f t="shared" ref="Z9:Z72" si="3">IF(ISTEXT(B9),J9,"")</f>
        <v>2288207.2999999998</v>
      </c>
      <c r="AA9" s="8">
        <v>1</v>
      </c>
      <c r="AB9" s="54" t="str" cm="1">
        <f t="array" ref="AB9">IF($AC9="","",INDEX($V$9:$V$158,SMALL(IF($W$9:$W$158=$AC9,ROW($V$9:$V$158)-ROW($V$9)+1),COUNTIFS($AC$9:AC9,AC9))))</f>
        <v>FTGINSURE</v>
      </c>
      <c r="AC9" s="55">
        <f>IF(ROWS($AC$9:AC9)&lt;=$AC$5,SMALL($W$9:$W$158,ROWS($AC$9:AC9)),"")</f>
        <v>-9.3103448275862088E-2</v>
      </c>
      <c r="AD9" s="56" t="str">
        <f t="shared" ref="AD9:AD18" si="4">INDEX($V$9:$Z$158,MATCH(AE9,$W$9:$W$158,0)+0,1)</f>
        <v>FTGINSURE</v>
      </c>
      <c r="AE9" s="57">
        <f>_xlfn.MINIFS($W$9:$W$158,$W$9:$W$158,"&lt;&gt;0")</f>
        <v>-9.3103448275862088E-2</v>
      </c>
      <c r="AF9" s="57"/>
      <c r="AG9" s="54" t="str" cm="1">
        <f t="array" ref="AG9">IF($AH9="","",INDEX($V$9:$V$158,SMALL(IF($W$9:$W$158=$AH9,ROW($V$9:$V$158)-ROW($V$9)+1),COUNTIFS($AH$9:AH9,AH9))))</f>
        <v>INTENEGINS</v>
      </c>
      <c r="AH9" s="55">
        <f>IF(ROWS($AH$9:AH9)&lt;=$AH$5,LARGE($W$9:$W$158,ROWS($AH$9:AH9)),"")</f>
        <v>9.9173553719008337E-2</v>
      </c>
      <c r="AJ9" s="56" t="str">
        <f t="shared" ref="AJ9:AJ18" si="5">INDEX($V$9:$Z$158,MATCH(AK9,$X$9:$X$158,0)+0,1)</f>
        <v>SOVRENINS</v>
      </c>
      <c r="AK9" s="57">
        <f>_xlfn.MINIFS($X$9:$X$158,$X$9:$X$158,"&lt;&gt;0")</f>
        <v>-0.50261780104712039</v>
      </c>
      <c r="AM9" s="56" t="str">
        <f t="shared" ref="AM9:AM18" si="6">INDEX($V$9:$Z$158,MATCH(AN9,$X$9:$X$158,0)+0,1)</f>
        <v>FTGINSURE</v>
      </c>
      <c r="AN9" s="57">
        <f t="shared" ref="AN9:AN18" si="7">LARGE($X$9:$X$158,AA9)</f>
        <v>12.149999999999999</v>
      </c>
      <c r="AP9" s="56" t="str">
        <f t="shared" ref="AP9:AP18" si="8">INDEX($V$9:$Z$158,MATCH(AQ9,$Y$9:$Y$158,0)+0,1)</f>
        <v>FTGINSURE</v>
      </c>
      <c r="AQ9" s="58">
        <f t="shared" ref="AQ9:AQ18" si="9">LARGE($Y$9:$Y$158,AA9)</f>
        <v>874083112</v>
      </c>
      <c r="AR9" s="58"/>
      <c r="AS9" s="56" t="str">
        <f t="shared" ref="AS9:AS18" si="10">INDEX($V$9:$Z$158,MATCH(AT9,$Z$9:$Z$158,0)+0,1)</f>
        <v>MTNN</v>
      </c>
      <c r="AT9" s="59">
        <f t="shared" ref="AT9:AT18" si="11">LARGE($Z$9:$Z$158,AA9)</f>
        <v>31373250805.399998</v>
      </c>
    </row>
    <row r="10" spans="2:46" x14ac:dyDescent="0.3">
      <c r="B10" s="60" t="s">
        <v>26</v>
      </c>
      <c r="C10" s="41">
        <v>5.2</v>
      </c>
      <c r="D10" s="61">
        <v>5.2</v>
      </c>
      <c r="E10" s="61">
        <v>5.2</v>
      </c>
      <c r="F10" s="42">
        <v>5.2</v>
      </c>
      <c r="G10" s="62">
        <v>0</v>
      </c>
      <c r="H10" s="62">
        <v>0</v>
      </c>
      <c r="I10" s="63">
        <v>370980</v>
      </c>
      <c r="J10" s="64">
        <v>1878974.7</v>
      </c>
      <c r="K10" s="65">
        <v>0.26829268292682951</v>
      </c>
      <c r="L10" s="47"/>
      <c r="N10" s="48" t="s">
        <v>144</v>
      </c>
      <c r="O10" s="49">
        <v>2.84</v>
      </c>
      <c r="P10" s="50" t="s">
        <v>165</v>
      </c>
      <c r="T10" s="51">
        <f t="shared" si="0"/>
        <v>9.6525096525096519</v>
      </c>
      <c r="V10" s="7" t="str">
        <f t="shared" si="1"/>
        <v>ABCTRANS</v>
      </c>
      <c r="W10" s="52">
        <f t="shared" ref="W10:W73" si="12">IF(ISTEXT(B10),H10,"")/100</f>
        <v>0</v>
      </c>
      <c r="X10" s="52">
        <f t="shared" ref="X10:X73" si="13">IF(ISTEXT(B10),K10,"")</f>
        <v>0.26829268292682951</v>
      </c>
      <c r="Y10" s="53">
        <f t="shared" si="2"/>
        <v>370980</v>
      </c>
      <c r="Z10" s="53">
        <f t="shared" si="3"/>
        <v>1878974.7</v>
      </c>
      <c r="AA10" s="8">
        <v>2</v>
      </c>
      <c r="AB10" s="54" t="str" cm="1">
        <f t="array" ref="AB10">IF($AC10="","",INDEX($V$9:$V$158,SMALL(IF($W$9:$W$158=$AC10,ROW($V$9:$V$158)-ROW($V$9)+1),COUNTIFS($AC$9:AC10,AC10))))</f>
        <v>OMATEK</v>
      </c>
      <c r="AC10" s="55">
        <f>IF(ROWS($AC$9:AC10)&lt;=$AC$5,SMALL($W$9:$W$158,ROWS($AC$9:AC10)),"")</f>
        <v>-9.0361445783132488E-2</v>
      </c>
      <c r="AD10" s="56" t="str">
        <f t="shared" si="4"/>
        <v>OMATEK</v>
      </c>
      <c r="AE10" s="57">
        <f t="shared" ref="AE10:AE18" si="14">SMALL($W$9:$W$158,AA10)</f>
        <v>-9.0361445783132488E-2</v>
      </c>
      <c r="AF10" s="57"/>
      <c r="AG10" s="54" t="str" cm="1">
        <f t="array" ref="AG10">IF($AH10="","",INDEX($V$9:$V$158,SMALL(IF($W$9:$W$158=$AH10,ROW($V$9:$V$158)-ROW($V$9)+1),COUNTIFS($AH$9:AH10,AH10))))</f>
        <v>TRANSEXPR</v>
      </c>
      <c r="AH10" s="55">
        <f>IF(ROWS($AH$9:AH10)&lt;=$AH$5,LARGE($W$9:$W$158,ROWS($AH$9:AH10)),"")</f>
        <v>9.6525096525096513E-2</v>
      </c>
      <c r="AJ10" s="56" t="str">
        <f t="shared" si="5"/>
        <v>GUINEAINS</v>
      </c>
      <c r="AK10" s="57">
        <f t="shared" ref="AK10:AK18" si="15">SMALL($X$9:$X$158,AA10)</f>
        <v>-0.39849624060150379</v>
      </c>
      <c r="AM10" s="56" t="str">
        <f t="shared" si="6"/>
        <v>ZICHIS</v>
      </c>
      <c r="AN10" s="57">
        <f t="shared" si="7"/>
        <v>9.11049723756906</v>
      </c>
      <c r="AP10" s="56" t="str">
        <f t="shared" si="8"/>
        <v>CORNERST</v>
      </c>
      <c r="AQ10" s="58">
        <f t="shared" si="9"/>
        <v>100290350</v>
      </c>
      <c r="AR10" s="58"/>
      <c r="AS10" s="56" t="str">
        <f t="shared" si="10"/>
        <v>FIRSTHOLDCO</v>
      </c>
      <c r="AT10" s="59">
        <f t="shared" si="11"/>
        <v>2684512111.999999</v>
      </c>
    </row>
    <row r="11" spans="2:46" x14ac:dyDescent="0.3">
      <c r="B11" s="60" t="s">
        <v>27</v>
      </c>
      <c r="C11" s="41">
        <v>6.15</v>
      </c>
      <c r="D11" s="61">
        <v>6.15</v>
      </c>
      <c r="E11" s="61">
        <v>6.15</v>
      </c>
      <c r="F11" s="42">
        <v>6.15</v>
      </c>
      <c r="G11" s="62">
        <v>0</v>
      </c>
      <c r="H11" s="62">
        <v>0</v>
      </c>
      <c r="I11" s="63">
        <v>25872</v>
      </c>
      <c r="J11" s="64">
        <v>157278.04999999999</v>
      </c>
      <c r="K11" s="65">
        <v>-0.15753424657534243</v>
      </c>
      <c r="L11" s="47"/>
      <c r="N11" s="48" t="s">
        <v>76</v>
      </c>
      <c r="O11" s="49">
        <v>0.8</v>
      </c>
      <c r="P11" s="50" t="s">
        <v>166</v>
      </c>
      <c r="T11" s="51">
        <f t="shared" si="0"/>
        <v>6.6666666666666723</v>
      </c>
      <c r="V11" s="7" t="str">
        <f t="shared" si="1"/>
        <v>ACADEMY</v>
      </c>
      <c r="W11" s="52">
        <f t="shared" si="12"/>
        <v>0</v>
      </c>
      <c r="X11" s="52">
        <f t="shared" si="13"/>
        <v>-0.15753424657534243</v>
      </c>
      <c r="Y11" s="53">
        <f t="shared" si="2"/>
        <v>25872</v>
      </c>
      <c r="Z11" s="53">
        <f t="shared" si="3"/>
        <v>157278.04999999999</v>
      </c>
      <c r="AA11" s="8">
        <v>3</v>
      </c>
      <c r="AB11" s="54" t="str" cm="1">
        <f t="array" ref="AB11">IF($AC11="","",INDEX($V$9:$V$158,SMALL(IF($W$9:$W$158=$AC11,ROW($V$9:$V$158)-ROW($V$9)+1),COUNTIFS($AC$9:AC11,AC11))))</f>
        <v>JOHNHOLT</v>
      </c>
      <c r="AC11" s="55">
        <f>IF(ROWS($AC$9:AC11)&lt;=$AC$5,SMALL($W$9:$W$158,ROWS($AC$9:AC11)),"")</f>
        <v>-9.0000000000000038E-2</v>
      </c>
      <c r="AD11" s="56" t="str">
        <f t="shared" si="4"/>
        <v>JOHNHOLT</v>
      </c>
      <c r="AE11" s="57">
        <f t="shared" si="14"/>
        <v>-9.0000000000000038E-2</v>
      </c>
      <c r="AF11" s="57"/>
      <c r="AG11" s="54" t="str" cm="1">
        <f t="array" ref="AG11">IF($AH11="","",INDEX($V$9:$V$158,SMALL(IF($W$9:$W$158=$AH11,ROW($V$9:$V$158)-ROW($V$9)+1),COUNTIFS($AH$9:AH11,AH11))))</f>
        <v>GUINEAINS</v>
      </c>
      <c r="AH11" s="55">
        <f>IF(ROWS($AH$9:AH11)&lt;=$AH$5,LARGE($W$9:$W$158,ROWS($AH$9:AH11)),"")</f>
        <v>6.6666666666666721E-2</v>
      </c>
      <c r="AJ11" s="56" t="str">
        <f t="shared" si="5"/>
        <v>SUNUASSUR</v>
      </c>
      <c r="AK11" s="57">
        <f t="shared" si="15"/>
        <v>-0.39454545454545453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UNIVINSURE</v>
      </c>
      <c r="AQ11" s="58">
        <f t="shared" si="9"/>
        <v>56730553</v>
      </c>
      <c r="AR11" s="58"/>
      <c r="AS11" s="56" t="str">
        <f t="shared" si="10"/>
        <v>FTGINSURE</v>
      </c>
      <c r="AT11" s="59">
        <f t="shared" si="11"/>
        <v>2370674798.1100011</v>
      </c>
    </row>
    <row r="12" spans="2:46" x14ac:dyDescent="0.3">
      <c r="B12" s="60" t="s">
        <v>28</v>
      </c>
      <c r="C12" s="41">
        <v>26.5</v>
      </c>
      <c r="D12" s="41">
        <v>27.8</v>
      </c>
      <c r="E12" s="41">
        <v>26.55</v>
      </c>
      <c r="F12" s="42">
        <v>27.05</v>
      </c>
      <c r="G12" s="62">
        <v>0.55000000000000071</v>
      </c>
      <c r="H12" s="62">
        <v>2.0754716981132102</v>
      </c>
      <c r="I12" s="63">
        <v>16108653</v>
      </c>
      <c r="J12" s="64">
        <v>435016856.69999999</v>
      </c>
      <c r="K12" s="65">
        <v>0.28809523809523818</v>
      </c>
      <c r="L12" s="47"/>
      <c r="N12" s="48" t="s">
        <v>127</v>
      </c>
      <c r="O12" s="49">
        <v>0.85</v>
      </c>
      <c r="P12" s="50" t="s">
        <v>167</v>
      </c>
      <c r="T12" s="51">
        <f t="shared" si="0"/>
        <v>6.249999999999992</v>
      </c>
      <c r="V12" s="7" t="str">
        <f t="shared" si="1"/>
        <v>ACCESSCORP</v>
      </c>
      <c r="W12" s="52">
        <f t="shared" si="12"/>
        <v>2.0754716981132102E-2</v>
      </c>
      <c r="X12" s="52">
        <f t="shared" si="13"/>
        <v>0.28809523809523818</v>
      </c>
      <c r="Y12" s="53">
        <f t="shared" si="2"/>
        <v>16108653</v>
      </c>
      <c r="Z12" s="53">
        <f t="shared" si="3"/>
        <v>435016856.69999999</v>
      </c>
      <c r="AA12" s="8">
        <v>4</v>
      </c>
      <c r="AB12" s="54" t="str" cm="1">
        <f t="array" ref="AB12">IF($AC12="","",INDEX($V$9:$V$158,SMALL(IF($W$9:$W$158=$AC12,ROW($V$9:$V$158)-ROW($V$9)+1),COUNTIFS($AC$9:AC12,AC12))))</f>
        <v>RTBRISCOE</v>
      </c>
      <c r="AC12" s="55">
        <f>IF(ROWS($AC$9:AC12)&lt;=$AC$5,SMALL($W$9:$W$158,ROWS($AC$9:AC12)),"")</f>
        <v>-7.9365079365079361E-2</v>
      </c>
      <c r="AD12" s="56" t="str">
        <f t="shared" si="4"/>
        <v>RTBRISCOE</v>
      </c>
      <c r="AE12" s="57">
        <f t="shared" si="14"/>
        <v>-7.9365079365079361E-2</v>
      </c>
      <c r="AF12" s="57"/>
      <c r="AG12" s="54" t="str" cm="1">
        <f t="array" ref="AG12">IF($AH12="","",INDEX($V$9:$V$158,SMALL(IF($W$9:$W$158=$AH12,ROW($V$9:$V$158)-ROW($V$9)+1),COUNTIFS($AH$9:AH12,AH12))))</f>
        <v>REGALINS</v>
      </c>
      <c r="AH12" s="55">
        <f>IF(ROWS($AH$9:AH12)&lt;=$AH$5,LARGE($W$9:$W$158,ROWS($AH$9:AH12)),"")</f>
        <v>6.2499999999999917E-2</v>
      </c>
      <c r="AJ12" s="56" t="str">
        <f t="shared" si="5"/>
        <v>ELLAHLAKES</v>
      </c>
      <c r="AK12" s="57">
        <f t="shared" si="15"/>
        <v>-0.38805970149253743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STERLINGNG</v>
      </c>
      <c r="AQ12" s="58">
        <f t="shared" si="9"/>
        <v>53250347</v>
      </c>
      <c r="AR12" s="58"/>
      <c r="AS12" s="56" t="str">
        <f t="shared" si="10"/>
        <v>ZENITHBANK</v>
      </c>
      <c r="AT12" s="59">
        <f t="shared" si="11"/>
        <v>2101389812.8000021</v>
      </c>
    </row>
    <row r="13" spans="2:46" x14ac:dyDescent="0.3">
      <c r="B13" s="60" t="s">
        <v>29</v>
      </c>
      <c r="C13" s="41">
        <v>11.45</v>
      </c>
      <c r="D13" s="61">
        <v>11.45</v>
      </c>
      <c r="E13" s="61">
        <v>11.45</v>
      </c>
      <c r="F13" s="42">
        <v>11.45</v>
      </c>
      <c r="G13" s="62">
        <v>0</v>
      </c>
      <c r="H13" s="62">
        <v>0</v>
      </c>
      <c r="I13" s="63">
        <v>517553</v>
      </c>
      <c r="J13" s="64">
        <v>6029273.9000000004</v>
      </c>
      <c r="K13" s="65">
        <v>-0.22635135135135143</v>
      </c>
      <c r="L13" s="47"/>
      <c r="N13" s="48" t="s">
        <v>87</v>
      </c>
      <c r="O13" s="49">
        <v>2.95</v>
      </c>
      <c r="P13" s="50" t="s">
        <v>168</v>
      </c>
      <c r="T13" s="51">
        <f t="shared" si="0"/>
        <v>5.3571428571428701</v>
      </c>
      <c r="V13" s="7" t="str">
        <f t="shared" si="1"/>
        <v>AFRIPRUD</v>
      </c>
      <c r="W13" s="52">
        <f t="shared" si="12"/>
        <v>0</v>
      </c>
      <c r="X13" s="52">
        <f t="shared" si="13"/>
        <v>-0.22635135135135143</v>
      </c>
      <c r="Y13" s="53">
        <f t="shared" si="2"/>
        <v>517553</v>
      </c>
      <c r="Z13" s="53">
        <f t="shared" si="3"/>
        <v>6029273.9000000004</v>
      </c>
      <c r="AA13" s="8">
        <v>5</v>
      </c>
      <c r="AB13" s="54" t="str" cm="1">
        <f t="array" ref="AB13">IF($AC13="","",INDEX($V$9:$V$158,SMALL(IF($W$9:$W$158=$AC13,ROW($V$9:$V$158)-ROW($V$9)+1),COUNTIFS($AC$9:AC13,AC13))))</f>
        <v>DANGSUGAR</v>
      </c>
      <c r="AC13" s="55">
        <f>IF(ROWS($AC$9:AC13)&lt;=$AC$5,SMALL($W$9:$W$158,ROWS($AC$9:AC13)),"")</f>
        <v>-7.7857142857142903E-2</v>
      </c>
      <c r="AD13" s="56" t="str">
        <f t="shared" si="4"/>
        <v>DANGSUGAR</v>
      </c>
      <c r="AE13" s="57">
        <f t="shared" si="14"/>
        <v>-7.7857142857142903E-2</v>
      </c>
      <c r="AF13" s="57"/>
      <c r="AG13" s="54" t="str" cm="1">
        <f t="array" ref="AG13">IF($AH13="","",INDEX($V$9:$V$158,SMALL(IF($W$9:$W$158=$AH13,ROW($V$9:$V$158)-ROW($V$9)+1),COUNTIFS($AH$9:AH13,AH13))))</f>
        <v>JAPAULGOLD</v>
      </c>
      <c r="AH13" s="55">
        <f>IF(ROWS($AH$9:AH13)&lt;=$AH$5,LARGE($W$9:$W$158,ROWS($AH$9:AH13)),"")</f>
        <v>5.35714285714287E-2</v>
      </c>
      <c r="AJ13" s="56" t="str">
        <f t="shared" si="5"/>
        <v>ROYALEX</v>
      </c>
      <c r="AK13" s="57">
        <f t="shared" si="15"/>
        <v>-0.36021505376344087</v>
      </c>
      <c r="AM13" s="56" t="str">
        <f t="shared" si="6"/>
        <v>RTBRISCOE</v>
      </c>
      <c r="AN13" s="57">
        <f t="shared" si="7"/>
        <v>2.3142857142857141</v>
      </c>
      <c r="AP13" s="56" t="str">
        <f t="shared" si="8"/>
        <v>MTNN</v>
      </c>
      <c r="AQ13" s="58">
        <f t="shared" si="9"/>
        <v>44593887</v>
      </c>
      <c r="AR13" s="58"/>
      <c r="AS13" s="56" t="str">
        <f t="shared" si="10"/>
        <v>GTCO</v>
      </c>
      <c r="AT13" s="59">
        <f t="shared" si="11"/>
        <v>619149035.29999995</v>
      </c>
    </row>
    <row r="14" spans="2:46" x14ac:dyDescent="0.3">
      <c r="B14" s="60" t="s">
        <v>30</v>
      </c>
      <c r="C14" s="41">
        <v>4.01</v>
      </c>
      <c r="D14" s="41">
        <v>4.08</v>
      </c>
      <c r="E14" s="41">
        <v>4</v>
      </c>
      <c r="F14" s="42">
        <v>4.01</v>
      </c>
      <c r="G14" s="62">
        <v>0</v>
      </c>
      <c r="H14" s="62">
        <v>0</v>
      </c>
      <c r="I14" s="63">
        <v>4843753</v>
      </c>
      <c r="J14" s="64">
        <v>19449877.140000001</v>
      </c>
      <c r="K14" s="65">
        <v>5.8047493403693862E-2</v>
      </c>
      <c r="L14" s="47"/>
      <c r="N14" s="48" t="s">
        <v>140</v>
      </c>
      <c r="O14" s="49">
        <v>26</v>
      </c>
      <c r="P14" s="50" t="s">
        <v>169</v>
      </c>
      <c r="T14" s="51">
        <f t="shared" si="0"/>
        <v>4</v>
      </c>
      <c r="V14" s="7" t="str">
        <f t="shared" si="1"/>
        <v>AIICO</v>
      </c>
      <c r="W14" s="52">
        <f t="shared" si="12"/>
        <v>0</v>
      </c>
      <c r="X14" s="52">
        <f t="shared" si="13"/>
        <v>5.8047493403693862E-2</v>
      </c>
      <c r="Y14" s="53">
        <f t="shared" si="2"/>
        <v>4843753</v>
      </c>
      <c r="Z14" s="53">
        <f t="shared" si="3"/>
        <v>19449877.140000001</v>
      </c>
      <c r="AA14" s="8">
        <v>6</v>
      </c>
      <c r="AB14" s="54" t="str" cm="1">
        <f t="array" ref="AB14">IF($AC14="","",INDEX($V$9:$V$158,SMALL(IF($W$9:$W$158=$AC14,ROW($V$9:$V$158)-ROW($V$9)+1),COUNTIFS($AC$9:AC14,AC14))))</f>
        <v>SUNUASSUR</v>
      </c>
      <c r="AC14" s="55">
        <f>IF(ROWS($AC$9:AC14)&lt;=$AC$5,SMALL($W$9:$W$158,ROWS($AC$9:AC14)),"")</f>
        <v>-6.9832402234636867E-2</v>
      </c>
      <c r="AD14" s="56" t="str">
        <f t="shared" si="4"/>
        <v>SUNUASSUR</v>
      </c>
      <c r="AE14" s="57">
        <f t="shared" si="14"/>
        <v>-6.9832402234636867E-2</v>
      </c>
      <c r="AF14" s="57"/>
      <c r="AG14" s="54" t="str" cm="1">
        <f t="array" ref="AG14">IF($AH14="","",INDEX($V$9:$V$158,SMALL(IF($W$9:$W$158=$AH14,ROW($V$9:$V$158)-ROW($V$9)+1),COUNTIFS($AH$9:AH14,AH14))))</f>
        <v>TIP</v>
      </c>
      <c r="AH14" s="55">
        <f>IF(ROWS($AH$9:AH14)&lt;=$AH$5,LARGE($W$9:$W$158,ROWS($AH$9:AH14)),"")</f>
        <v>0.04</v>
      </c>
      <c r="AJ14" s="56" t="str">
        <f t="shared" si="5"/>
        <v>TRIPPLEG</v>
      </c>
      <c r="AK14" s="57">
        <f t="shared" si="15"/>
        <v>-0.34841628959276016</v>
      </c>
      <c r="AM14" s="56" t="str">
        <f t="shared" si="6"/>
        <v>BERGER</v>
      </c>
      <c r="AN14" s="57">
        <f t="shared" si="7"/>
        <v>2.0749999999999997</v>
      </c>
      <c r="AP14" s="56" t="str">
        <f t="shared" si="8"/>
        <v>REGALINS</v>
      </c>
      <c r="AQ14" s="58">
        <f t="shared" si="9"/>
        <v>24048500</v>
      </c>
      <c r="AR14" s="58"/>
      <c r="AS14" s="56" t="str">
        <f t="shared" si="10"/>
        <v>NB</v>
      </c>
      <c r="AT14" s="59">
        <f t="shared" si="11"/>
        <v>560909563.60000002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19072</v>
      </c>
      <c r="J15" s="64">
        <v>122049636.2</v>
      </c>
      <c r="K15" s="65">
        <v>1.7753303964757707</v>
      </c>
      <c r="L15" s="47"/>
      <c r="N15" s="48" t="s">
        <v>160</v>
      </c>
      <c r="O15" s="49">
        <v>2.2000000000000002</v>
      </c>
      <c r="P15" s="50" t="s">
        <v>170</v>
      </c>
      <c r="T15" s="51">
        <f t="shared" si="0"/>
        <v>3.7735849056603805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19072</v>
      </c>
      <c r="Z15" s="53">
        <f t="shared" si="3"/>
        <v>122049636.2</v>
      </c>
      <c r="AA15" s="8">
        <v>7</v>
      </c>
      <c r="AB15" s="54" t="str" cm="1">
        <f t="array" ref="AB15">IF($AC15="","",INDEX($V$9:$V$158,SMALL(IF($W$9:$W$158=$AC15,ROW($V$9:$V$158)-ROW($V$9)+1),COUNTIFS($AC$9:AC15,AC15))))</f>
        <v>MANSARD</v>
      </c>
      <c r="AC15" s="55">
        <f>IF(ROWS($AC$9:AC15)&lt;=$AC$5,SMALL($W$9:$W$158,ROWS($AC$9:AC15)),"")</f>
        <v>-6.2500000000000056E-2</v>
      </c>
      <c r="AD15" s="56" t="str">
        <f t="shared" si="4"/>
        <v>MANSARD</v>
      </c>
      <c r="AE15" s="57">
        <f t="shared" si="14"/>
        <v>-6.2500000000000056E-2</v>
      </c>
      <c r="AF15" s="57"/>
      <c r="AG15" s="54" t="str" cm="1">
        <f t="array" ref="AG15">IF($AH15="","",INDEX($V$9:$V$158,SMALL(IF($W$9:$W$158=$AH15,ROW($V$9:$V$158)-ROW($V$9)+1),COUNTIFS($AH$9:AH15,AH15))))</f>
        <v>WAPIC</v>
      </c>
      <c r="AH15" s="55">
        <f>IF(ROWS($AH$9:AH15)&lt;=$AH$5,LARGE($W$9:$W$158,ROWS($AH$9:AH15)),"")</f>
        <v>3.7735849056603807E-2</v>
      </c>
      <c r="AJ15" s="56" t="str">
        <f t="shared" si="5"/>
        <v>AUSTINLAZ</v>
      </c>
      <c r="AK15" s="57">
        <f t="shared" si="15"/>
        <v>-0.33176470588235296</v>
      </c>
      <c r="AM15" s="56" t="str">
        <f t="shared" si="6"/>
        <v>PREMPAINTS</v>
      </c>
      <c r="AN15" s="57">
        <f t="shared" si="7"/>
        <v>2.04</v>
      </c>
      <c r="AP15" s="56" t="str">
        <f t="shared" si="8"/>
        <v>FIRSTHOLDCO</v>
      </c>
      <c r="AQ15" s="58">
        <f t="shared" si="9"/>
        <v>19551659</v>
      </c>
      <c r="AR15" s="58"/>
      <c r="AS15" s="56" t="str">
        <f t="shared" si="10"/>
        <v>CORNERST</v>
      </c>
      <c r="AT15" s="59">
        <f t="shared" si="11"/>
        <v>506532054.94999999</v>
      </c>
    </row>
    <row r="16" spans="2:46" x14ac:dyDescent="0.3">
      <c r="B16" s="60" t="s">
        <v>32</v>
      </c>
      <c r="C16" s="41">
        <v>1526.8</v>
      </c>
      <c r="D16" s="41">
        <v>1526.8</v>
      </c>
      <c r="E16" s="41">
        <v>1526.8</v>
      </c>
      <c r="F16" s="42">
        <v>1526.8</v>
      </c>
      <c r="G16" s="62">
        <v>0</v>
      </c>
      <c r="H16" s="62">
        <v>0</v>
      </c>
      <c r="I16" s="63">
        <v>166867</v>
      </c>
      <c r="J16" s="64">
        <v>229308631.40000001</v>
      </c>
      <c r="K16" s="65">
        <v>1.2788059701492536</v>
      </c>
      <c r="L16" s="47"/>
      <c r="N16" s="48" t="s">
        <v>80</v>
      </c>
      <c r="O16" s="49">
        <v>16.899999999999999</v>
      </c>
      <c r="P16" s="50" t="s">
        <v>171</v>
      </c>
      <c r="T16" s="51">
        <f t="shared" si="0"/>
        <v>3.3639143730886674</v>
      </c>
      <c r="V16" s="7" t="str">
        <f t="shared" si="1"/>
        <v>ARADEL</v>
      </c>
      <c r="W16" s="52">
        <f t="shared" si="12"/>
        <v>0</v>
      </c>
      <c r="X16" s="52">
        <f t="shared" si="13"/>
        <v>1.2788059701492536</v>
      </c>
      <c r="Y16" s="53">
        <f t="shared" si="2"/>
        <v>166867</v>
      </c>
      <c r="Z16" s="53">
        <f t="shared" si="3"/>
        <v>229308631.40000001</v>
      </c>
      <c r="AA16" s="8">
        <v>8</v>
      </c>
      <c r="AB16" s="54" t="str" cm="1">
        <f t="array" ref="AB16">IF($AC16="","",INDEX($V$9:$V$158,SMALL(IF($W$9:$W$158=$AC16,ROW($V$9:$V$158)-ROW($V$9)+1),COUNTIFS($AC$9:AC16,AC16))))</f>
        <v>THOMASWY</v>
      </c>
      <c r="AC16" s="55">
        <f>IF(ROWS($AC$9:AC16)&lt;=$AC$5,SMALL($W$9:$W$158,ROWS($AC$9:AC16)),"")</f>
        <v>-5.4982817869415855E-2</v>
      </c>
      <c r="AD16" s="56" t="str">
        <f t="shared" si="4"/>
        <v>THOMASWY</v>
      </c>
      <c r="AE16" s="57">
        <f t="shared" si="14"/>
        <v>-5.4982817869415855E-2</v>
      </c>
      <c r="AF16" s="57"/>
      <c r="AG16" s="54" t="str" cm="1">
        <f t="array" ref="AG16">IF($AH16="","",INDEX($V$9:$V$158,SMALL(IF($W$9:$W$158=$AH16,ROW($V$9:$V$158)-ROW($V$9)+1),COUNTIFS($AH$9:AH16,AH16))))</f>
        <v>HONYFLOUR</v>
      </c>
      <c r="AH16" s="55">
        <f>IF(ROWS($AH$9:AH16)&lt;=$AH$5,LARGE($W$9:$W$158,ROWS($AH$9:AH16)),"")</f>
        <v>3.3639143730886674E-2</v>
      </c>
      <c r="AJ16" s="56" t="str">
        <f t="shared" si="5"/>
        <v>UNIVINSURE</v>
      </c>
      <c r="AK16" s="57">
        <f t="shared" si="15"/>
        <v>-0.33057851239669411</v>
      </c>
      <c r="AM16" s="56" t="str">
        <f t="shared" si="6"/>
        <v>FIRSTHOLDCO</v>
      </c>
      <c r="AN16" s="57">
        <f t="shared" si="7"/>
        <v>1.9227557411273488</v>
      </c>
      <c r="AP16" s="56" t="str">
        <f t="shared" si="8"/>
        <v>ZENITHBANK</v>
      </c>
      <c r="AQ16" s="58">
        <f t="shared" si="9"/>
        <v>17157271</v>
      </c>
      <c r="AR16" s="58"/>
      <c r="AS16" s="56" t="str">
        <f t="shared" si="10"/>
        <v>ACCESSCORP</v>
      </c>
      <c r="AT16" s="59">
        <f t="shared" si="11"/>
        <v>435016856.69999999</v>
      </c>
    </row>
    <row r="17" spans="2:46" x14ac:dyDescent="0.3">
      <c r="B17" s="60" t="s">
        <v>33</v>
      </c>
      <c r="C17" s="41">
        <v>2.9</v>
      </c>
      <c r="D17" s="41">
        <v>2.84</v>
      </c>
      <c r="E17" s="41">
        <v>2.84</v>
      </c>
      <c r="F17" s="42">
        <v>2.84</v>
      </c>
      <c r="G17" s="62">
        <v>-6.0000000000000053E-2</v>
      </c>
      <c r="H17" s="62">
        <v>-2.0689655172413812</v>
      </c>
      <c r="I17" s="63">
        <v>1201522</v>
      </c>
      <c r="J17" s="64">
        <v>3412546.6</v>
      </c>
      <c r="K17" s="65">
        <v>-0.33176470588235296</v>
      </c>
      <c r="L17" s="47"/>
      <c r="N17" s="48" t="s">
        <v>59</v>
      </c>
      <c r="O17" s="49">
        <v>1.61</v>
      </c>
      <c r="P17" s="50" t="s">
        <v>172</v>
      </c>
      <c r="T17" s="51">
        <f t="shared" si="0"/>
        <v>2.5477707006369448</v>
      </c>
      <c r="V17" s="7" t="str">
        <f t="shared" si="1"/>
        <v>AUSTINLAZ</v>
      </c>
      <c r="W17" s="52">
        <f t="shared" si="12"/>
        <v>-2.0689655172413814E-2</v>
      </c>
      <c r="X17" s="52">
        <f t="shared" si="13"/>
        <v>-0.33176470588235296</v>
      </c>
      <c r="Y17" s="53">
        <f t="shared" si="2"/>
        <v>1201522</v>
      </c>
      <c r="Z17" s="53">
        <f t="shared" si="3"/>
        <v>3412546.6</v>
      </c>
      <c r="AA17" s="8">
        <v>9</v>
      </c>
      <c r="AB17" s="54" t="str" cm="1">
        <f t="array" ref="AB17">IF($AC17="","",INDEX($V$9:$V$158,SMALL(IF($W$9:$W$158=$AC17,ROW($V$9:$V$158)-ROW($V$9)+1),COUNTIFS($AC$9:AC17,AC17))))</f>
        <v>ETI</v>
      </c>
      <c r="AC17" s="55">
        <f>IF(ROWS($AC$9:AC17)&lt;=$AC$5,SMALL($W$9:$W$158,ROWS($AC$9:AC17)),"")</f>
        <v>-5.405405405405405E-2</v>
      </c>
      <c r="AD17" s="56" t="str">
        <f t="shared" si="4"/>
        <v>ETI</v>
      </c>
      <c r="AE17" s="57">
        <f t="shared" si="14"/>
        <v>-5.405405405405405E-2</v>
      </c>
      <c r="AF17" s="57"/>
      <c r="AG17" s="54" t="str" cm="1">
        <f t="array" ref="AG17">IF($AH17="","",INDEX($V$9:$V$158,SMALL(IF($W$9:$W$158=$AH17,ROW($V$9:$V$158)-ROW($V$9)+1),COUNTIFS($AH$9:AH17,AH17))))</f>
        <v>DAARCOMM</v>
      </c>
      <c r="AH17" s="55">
        <f>IF(ROWS($AH$9:AH17)&lt;=$AH$5,LARGE($W$9:$W$158,ROWS($AH$9:AH17)),"")</f>
        <v>2.5477707006369449E-2</v>
      </c>
      <c r="AJ17" s="56" t="str">
        <f t="shared" si="5"/>
        <v>WAPIC</v>
      </c>
      <c r="AK17" s="57">
        <f t="shared" si="15"/>
        <v>-0.32307692307692304</v>
      </c>
      <c r="AM17" s="56" t="str">
        <f t="shared" si="6"/>
        <v>AIRTELAFRI</v>
      </c>
      <c r="AN17" s="57">
        <f t="shared" si="7"/>
        <v>1.7753303964757707</v>
      </c>
      <c r="AP17" s="56" t="str">
        <f t="shared" si="8"/>
        <v>ACCESSCORP</v>
      </c>
      <c r="AQ17" s="58">
        <f t="shared" si="9"/>
        <v>16108653</v>
      </c>
      <c r="AR17" s="58"/>
      <c r="AS17" s="56" t="str">
        <f t="shared" si="10"/>
        <v>HBMNG</v>
      </c>
      <c r="AT17" s="59">
        <f t="shared" si="11"/>
        <v>406769379.80000001</v>
      </c>
    </row>
    <row r="18" spans="2:46" x14ac:dyDescent="0.3">
      <c r="B18" s="60" t="s">
        <v>34</v>
      </c>
      <c r="C18" s="41">
        <v>7.6</v>
      </c>
      <c r="D18" s="41">
        <v>7.3</v>
      </c>
      <c r="E18" s="41">
        <v>6.9</v>
      </c>
      <c r="F18" s="42">
        <v>7.2</v>
      </c>
      <c r="G18" s="62">
        <v>-0.39999999999999947</v>
      </c>
      <c r="H18" s="62">
        <v>-5.2631578947368354</v>
      </c>
      <c r="I18" s="63">
        <v>8797602</v>
      </c>
      <c r="J18" s="64">
        <v>62887988.5</v>
      </c>
      <c r="K18" s="65">
        <v>-3.9999999999999925E-2</v>
      </c>
      <c r="L18" s="47"/>
      <c r="N18" s="48" t="s">
        <v>118</v>
      </c>
      <c r="O18" s="49">
        <v>0.81</v>
      </c>
      <c r="P18" s="50" t="s">
        <v>172</v>
      </c>
      <c r="T18" s="51">
        <f t="shared" si="0"/>
        <v>2.5316455696202551</v>
      </c>
      <c r="V18" s="7" t="str">
        <f t="shared" si="1"/>
        <v>AVACAP</v>
      </c>
      <c r="W18" s="52">
        <f t="shared" si="12"/>
        <v>-5.2631578947368356E-2</v>
      </c>
      <c r="X18" s="52">
        <f t="shared" si="13"/>
        <v>-3.9999999999999925E-2</v>
      </c>
      <c r="Y18" s="53">
        <f t="shared" si="2"/>
        <v>8797602</v>
      </c>
      <c r="Z18" s="53">
        <f t="shared" si="3"/>
        <v>62887988.5</v>
      </c>
      <c r="AA18" s="8">
        <v>10</v>
      </c>
      <c r="AB18" s="54" t="str" cm="1">
        <f t="array" ref="AB18">IF($AC18="","",INDEX($V$9:$V$158,SMALL(IF($W$9:$W$158=$AC18,ROW($V$9:$V$158)-ROW($V$9)+1),COUNTIFS($AC$9:AC18,AC18))))</f>
        <v>AVACAP</v>
      </c>
      <c r="AC18" s="55">
        <f>IF(ROWS($AC$9:AC18)&lt;=$AC$5,SMALL($W$9:$W$158,ROWS($AC$9:AC18)),"")</f>
        <v>-5.2631578947368356E-2</v>
      </c>
      <c r="AD18" s="56" t="str">
        <f t="shared" si="4"/>
        <v>AVACAP</v>
      </c>
      <c r="AE18" s="57">
        <f t="shared" si="14"/>
        <v>-5.2631578947368356E-2</v>
      </c>
      <c r="AF18" s="57"/>
      <c r="AG18" s="54" t="str" cm="1">
        <f t="array" ref="AG18">IF($AH18="","",INDEX($V$9:$V$158,SMALL(IF($W$9:$W$158=$AH18,ROW($V$9:$V$158)-ROW($V$9)+1),COUNTIFS($AH$9:AH18,AH18))))</f>
        <v>NSLTECH</v>
      </c>
      <c r="AH18" s="55">
        <f>IF(ROWS($AH$9:AH18)&lt;=$AH$5,LARGE($W$9:$W$158,ROWS($AH$9:AH18)),"")</f>
        <v>2.5316455696202552E-2</v>
      </c>
      <c r="AJ18" s="56" t="str">
        <f t="shared" si="5"/>
        <v>CHAMPION</v>
      </c>
      <c r="AK18" s="57">
        <f t="shared" si="15"/>
        <v>-0.2857142857142857</v>
      </c>
      <c r="AM18" s="56" t="str">
        <f t="shared" si="6"/>
        <v>HBMNG</v>
      </c>
      <c r="AN18" s="57">
        <f t="shared" si="7"/>
        <v>1.483271375464684</v>
      </c>
      <c r="AP18" s="56" t="str">
        <f t="shared" si="8"/>
        <v>FCMB</v>
      </c>
      <c r="AQ18" s="58">
        <f t="shared" si="9"/>
        <v>14907081</v>
      </c>
      <c r="AR18" s="58"/>
      <c r="AS18" s="56" t="str">
        <f t="shared" si="10"/>
        <v>STERLINGNG</v>
      </c>
      <c r="AT18" s="59">
        <f t="shared" si="11"/>
        <v>402870206.5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15387</v>
      </c>
      <c r="J19" s="64">
        <v>2044162.95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15387</v>
      </c>
      <c r="Z19" s="53">
        <f t="shared" si="3"/>
        <v>2044162.95</v>
      </c>
    </row>
    <row r="20" spans="2:46" x14ac:dyDescent="0.3">
      <c r="B20" s="60" t="s">
        <v>36</v>
      </c>
      <c r="C20" s="41">
        <v>562.79999999999995</v>
      </c>
      <c r="D20" s="41">
        <v>562.79999999999995</v>
      </c>
      <c r="E20" s="41">
        <v>562.79999999999995</v>
      </c>
      <c r="F20" s="42">
        <v>562.79999999999995</v>
      </c>
      <c r="G20" s="62">
        <v>0</v>
      </c>
      <c r="H20" s="62">
        <v>0</v>
      </c>
      <c r="I20" s="63">
        <v>8877</v>
      </c>
      <c r="J20" s="64">
        <v>4497088.2</v>
      </c>
      <c r="K20" s="65">
        <v>0.52108108108108087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0</v>
      </c>
      <c r="X20" s="52">
        <f t="shared" si="13"/>
        <v>0.52108108108108087</v>
      </c>
      <c r="Y20" s="53">
        <f t="shared" si="2"/>
        <v>8877</v>
      </c>
      <c r="Z20" s="53">
        <f t="shared" si="3"/>
        <v>4497088.2</v>
      </c>
    </row>
    <row r="21" spans="2:46" x14ac:dyDescent="0.3">
      <c r="B21" s="60" t="s">
        <v>41</v>
      </c>
      <c r="C21" s="41">
        <v>316</v>
      </c>
      <c r="D21" s="61">
        <v>316</v>
      </c>
      <c r="E21" s="61">
        <v>316</v>
      </c>
      <c r="F21" s="42">
        <v>316</v>
      </c>
      <c r="G21" s="62">
        <v>0</v>
      </c>
      <c r="H21" s="62">
        <v>0</v>
      </c>
      <c r="I21" s="63">
        <v>255320</v>
      </c>
      <c r="J21" s="64">
        <v>73052430.700000003</v>
      </c>
      <c r="K21" s="65">
        <v>0.77030812324929965</v>
      </c>
      <c r="L21" s="47"/>
      <c r="N21" s="67">
        <v>21</v>
      </c>
      <c r="O21" s="67">
        <v>30</v>
      </c>
      <c r="P21" s="67">
        <v>83</v>
      </c>
      <c r="Q21" s="68">
        <v>0.7</v>
      </c>
      <c r="V21" s="7" t="str">
        <f t="shared" si="1"/>
        <v>BUACEMENT</v>
      </c>
      <c r="W21" s="52">
        <f t="shared" si="12"/>
        <v>0</v>
      </c>
      <c r="X21" s="52">
        <f t="shared" si="13"/>
        <v>0.77030812324929965</v>
      </c>
      <c r="Y21" s="53">
        <f t="shared" si="2"/>
        <v>255320</v>
      </c>
      <c r="Z21" s="53">
        <f t="shared" si="3"/>
        <v>73052430.700000003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147122</v>
      </c>
      <c r="J22" s="64">
        <v>101001783.3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147122</v>
      </c>
      <c r="Z22" s="53">
        <f t="shared" si="3"/>
        <v>101001783.3</v>
      </c>
      <c r="AG22" s="57"/>
      <c r="AH22" s="57"/>
      <c r="AI22" s="69"/>
    </row>
    <row r="23" spans="2:46" x14ac:dyDescent="0.3">
      <c r="B23" s="60" t="s">
        <v>43</v>
      </c>
      <c r="C23" s="41">
        <v>62</v>
      </c>
      <c r="D23" s="61">
        <v>62</v>
      </c>
      <c r="E23" s="61">
        <v>62</v>
      </c>
      <c r="F23" s="42">
        <v>62</v>
      </c>
      <c r="G23" s="62">
        <v>0</v>
      </c>
      <c r="H23" s="62">
        <v>0</v>
      </c>
      <c r="I23" s="63">
        <v>185627</v>
      </c>
      <c r="J23" s="64">
        <v>11206357.550000001</v>
      </c>
      <c r="K23" s="65">
        <v>3.5058430717863187E-2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0</v>
      </c>
      <c r="X23" s="52">
        <f t="shared" si="13"/>
        <v>3.5058430717863187E-2</v>
      </c>
      <c r="Y23" s="53">
        <f t="shared" si="2"/>
        <v>185627</v>
      </c>
      <c r="Z23" s="53">
        <f t="shared" si="3"/>
        <v>11206357.550000001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115.45</v>
      </c>
      <c r="E24" s="61">
        <v>115.45</v>
      </c>
      <c r="F24" s="42">
        <v>115.45</v>
      </c>
      <c r="G24" s="62">
        <v>0</v>
      </c>
      <c r="H24" s="62">
        <v>0</v>
      </c>
      <c r="I24" s="63">
        <v>70558</v>
      </c>
      <c r="J24" s="64">
        <v>8252851.25</v>
      </c>
      <c r="K24" s="65">
        <v>0.6731884057971016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0.6731884057971016</v>
      </c>
      <c r="Y24" s="53">
        <f t="shared" si="2"/>
        <v>70558</v>
      </c>
      <c r="Z24" s="53">
        <f t="shared" si="3"/>
        <v>8252851.25</v>
      </c>
      <c r="AG24" s="57"/>
      <c r="AH24" s="57"/>
      <c r="AI24" s="69"/>
    </row>
    <row r="25" spans="2:46" x14ac:dyDescent="0.3">
      <c r="B25" s="60" t="s">
        <v>46</v>
      </c>
      <c r="C25" s="41">
        <v>5</v>
      </c>
      <c r="D25" s="41">
        <v>5</v>
      </c>
      <c r="E25" s="41">
        <v>5</v>
      </c>
      <c r="F25" s="42">
        <v>5</v>
      </c>
      <c r="G25" s="62">
        <v>0</v>
      </c>
      <c r="H25" s="62">
        <v>0</v>
      </c>
      <c r="I25" s="63">
        <v>361570</v>
      </c>
      <c r="J25" s="64">
        <v>1816003.6</v>
      </c>
      <c r="K25" s="65">
        <v>-7.4074074074074181E-2</v>
      </c>
      <c r="L25" s="47"/>
      <c r="P25" s="71"/>
      <c r="V25" s="7" t="str">
        <f t="shared" si="1"/>
        <v>CAVERTON</v>
      </c>
      <c r="W25" s="52">
        <f t="shared" si="12"/>
        <v>0</v>
      </c>
      <c r="X25" s="52">
        <f t="shared" si="13"/>
        <v>-7.4074074074074181E-2</v>
      </c>
      <c r="Y25" s="53">
        <f t="shared" si="2"/>
        <v>361570</v>
      </c>
      <c r="Z25" s="53">
        <f t="shared" si="3"/>
        <v>1816003.6</v>
      </c>
      <c r="AG25" s="57"/>
      <c r="AH25" s="57"/>
      <c r="AI25" s="69"/>
    </row>
    <row r="26" spans="2:46" x14ac:dyDescent="0.3">
      <c r="B26" s="60" t="s">
        <v>47</v>
      </c>
      <c r="C26" s="41">
        <v>10.3</v>
      </c>
      <c r="D26" s="61">
        <v>10</v>
      </c>
      <c r="E26" s="61">
        <v>10</v>
      </c>
      <c r="F26" s="42">
        <v>10</v>
      </c>
      <c r="G26" s="62">
        <v>-0.30000000000000071</v>
      </c>
      <c r="H26" s="62">
        <v>-2.9126213592233077</v>
      </c>
      <c r="I26" s="63">
        <v>721508</v>
      </c>
      <c r="J26" s="64">
        <v>7197268.4000000004</v>
      </c>
      <c r="K26" s="65">
        <v>-0.2857142857142857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-2.9126213592233077E-2</v>
      </c>
      <c r="X26" s="52">
        <f t="shared" si="13"/>
        <v>-0.2857142857142857</v>
      </c>
      <c r="Y26" s="53">
        <f t="shared" si="2"/>
        <v>721508</v>
      </c>
      <c r="Z26" s="53">
        <f t="shared" si="3"/>
        <v>7197268.4000000004</v>
      </c>
      <c r="AG26" s="57"/>
      <c r="AH26" s="57"/>
      <c r="AI26" s="69"/>
    </row>
    <row r="27" spans="2:46" x14ac:dyDescent="0.3">
      <c r="B27" s="60" t="s">
        <v>48</v>
      </c>
      <c r="C27" s="41">
        <v>4.6900000000000004</v>
      </c>
      <c r="D27" s="61">
        <v>4.6399999999999997</v>
      </c>
      <c r="E27" s="61">
        <v>4.34</v>
      </c>
      <c r="F27" s="42">
        <v>4.58</v>
      </c>
      <c r="G27" s="62">
        <v>-0.11000000000000032</v>
      </c>
      <c r="H27" s="62">
        <v>-2.3454157782516059</v>
      </c>
      <c r="I27" s="63">
        <v>12173886</v>
      </c>
      <c r="J27" s="64">
        <v>54113825.450000003</v>
      </c>
      <c r="K27" s="65">
        <v>0.17435897435897441</v>
      </c>
      <c r="L27" s="47"/>
      <c r="V27" s="7" t="str">
        <f t="shared" si="1"/>
        <v>CHAMS</v>
      </c>
      <c r="W27" s="52">
        <f t="shared" si="12"/>
        <v>-2.3454157782516059E-2</v>
      </c>
      <c r="X27" s="52">
        <f t="shared" si="13"/>
        <v>0.17435897435897441</v>
      </c>
      <c r="Y27" s="53">
        <f t="shared" si="2"/>
        <v>12173886</v>
      </c>
      <c r="Z27" s="53">
        <f t="shared" si="3"/>
        <v>54113825.450000003</v>
      </c>
      <c r="AG27" s="57"/>
      <c r="AH27" s="57"/>
      <c r="AI27" s="69"/>
    </row>
    <row r="28" spans="2:46" x14ac:dyDescent="0.3">
      <c r="B28" s="60" t="s">
        <v>49</v>
      </c>
      <c r="C28" s="41">
        <v>10.75</v>
      </c>
      <c r="D28" s="61">
        <v>10.75</v>
      </c>
      <c r="E28" s="61">
        <v>10.75</v>
      </c>
      <c r="F28" s="42">
        <v>10.75</v>
      </c>
      <c r="G28" s="62">
        <v>0</v>
      </c>
      <c r="H28" s="62">
        <v>0</v>
      </c>
      <c r="I28" s="63">
        <v>42213</v>
      </c>
      <c r="J28" s="64">
        <v>423093.7</v>
      </c>
      <c r="K28" s="65">
        <v>-0.18560606060606055</v>
      </c>
      <c r="L28" s="47"/>
      <c r="N28" s="72"/>
      <c r="V28" s="7" t="str">
        <f t="shared" si="1"/>
        <v>CHELLARAM</v>
      </c>
      <c r="W28" s="52">
        <f t="shared" si="12"/>
        <v>0</v>
      </c>
      <c r="X28" s="52">
        <f t="shared" si="13"/>
        <v>-0.18560606060606055</v>
      </c>
      <c r="Y28" s="53">
        <f t="shared" si="2"/>
        <v>42213</v>
      </c>
      <c r="Z28" s="53">
        <f t="shared" si="3"/>
        <v>423093.7</v>
      </c>
      <c r="AG28" s="57"/>
      <c r="AH28" s="57"/>
      <c r="AI28" s="69"/>
    </row>
    <row r="29" spans="2:46" x14ac:dyDescent="0.3">
      <c r="B29" s="60" t="s">
        <v>50</v>
      </c>
      <c r="C29" s="41">
        <v>5.5</v>
      </c>
      <c r="D29" s="41">
        <v>5.55</v>
      </c>
      <c r="E29" s="41">
        <v>5.55</v>
      </c>
      <c r="F29" s="42">
        <v>5.55</v>
      </c>
      <c r="G29" s="62">
        <v>4.9999999999999822E-2</v>
      </c>
      <c r="H29" s="62">
        <v>0.90909090909090595</v>
      </c>
      <c r="I29" s="63">
        <v>590600</v>
      </c>
      <c r="J29" s="64">
        <v>3311053</v>
      </c>
      <c r="K29" s="65">
        <v>-0.18978102189781021</v>
      </c>
      <c r="L29" s="47"/>
      <c r="V29" s="7" t="str">
        <f t="shared" si="1"/>
        <v>CILEASING</v>
      </c>
      <c r="W29" s="52">
        <f t="shared" si="12"/>
        <v>9.0909090909090592E-3</v>
      </c>
      <c r="X29" s="52">
        <f t="shared" si="13"/>
        <v>-0.18978102189781021</v>
      </c>
      <c r="Y29" s="53">
        <f t="shared" si="2"/>
        <v>590600</v>
      </c>
      <c r="Z29" s="53">
        <f t="shared" si="3"/>
        <v>3311053</v>
      </c>
      <c r="AG29" s="57"/>
      <c r="AH29" s="57"/>
      <c r="AI29" s="69"/>
    </row>
    <row r="30" spans="2:46" x14ac:dyDescent="0.3">
      <c r="B30" s="60" t="s">
        <v>51</v>
      </c>
      <c r="C30" s="41">
        <v>3.13</v>
      </c>
      <c r="D30" s="41">
        <v>3.13</v>
      </c>
      <c r="E30" s="41">
        <v>3</v>
      </c>
      <c r="F30" s="42">
        <v>3.12</v>
      </c>
      <c r="G30" s="62">
        <v>-9.9999999999997868E-3</v>
      </c>
      <c r="H30" s="62">
        <v>-0.31948881789136702</v>
      </c>
      <c r="I30" s="63">
        <v>6192347</v>
      </c>
      <c r="J30" s="64">
        <v>18773434.309999999</v>
      </c>
      <c r="K30" s="65">
        <v>-0.17894736842105252</v>
      </c>
      <c r="L30" s="47"/>
      <c r="V30" s="7" t="str">
        <f t="shared" si="1"/>
        <v>CMFC</v>
      </c>
      <c r="W30" s="52">
        <f t="shared" si="12"/>
        <v>-3.1948881789136702E-3</v>
      </c>
      <c r="X30" s="52">
        <f t="shared" si="13"/>
        <v>-0.17894736842105252</v>
      </c>
      <c r="Y30" s="53">
        <f t="shared" si="2"/>
        <v>6192347</v>
      </c>
      <c r="Z30" s="53">
        <f t="shared" si="3"/>
        <v>18773434.309999999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2578</v>
      </c>
      <c r="J31" s="64">
        <v>429041.3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2578</v>
      </c>
      <c r="Z31" s="53">
        <f t="shared" si="3"/>
        <v>429041.3</v>
      </c>
    </row>
    <row r="32" spans="2:46" x14ac:dyDescent="0.3">
      <c r="B32" s="60" t="s">
        <v>53</v>
      </c>
      <c r="C32" s="41">
        <v>7</v>
      </c>
      <c r="D32" s="61">
        <v>7</v>
      </c>
      <c r="E32" s="61">
        <v>6.75</v>
      </c>
      <c r="F32" s="42">
        <v>6.75</v>
      </c>
      <c r="G32" s="62">
        <v>-0.25</v>
      </c>
      <c r="H32" s="62">
        <v>-3.5714285714285712</v>
      </c>
      <c r="I32" s="63">
        <v>2133814</v>
      </c>
      <c r="J32" s="64">
        <v>14591308.85</v>
      </c>
      <c r="K32" s="65">
        <v>0.5552995391705069</v>
      </c>
      <c r="L32" s="47"/>
      <c r="V32" s="7" t="str">
        <f t="shared" si="1"/>
        <v>CONHALLPLC</v>
      </c>
      <c r="W32" s="52">
        <f t="shared" si="12"/>
        <v>-3.5714285714285712E-2</v>
      </c>
      <c r="X32" s="52">
        <f t="shared" si="13"/>
        <v>0.5552995391705069</v>
      </c>
      <c r="Y32" s="53">
        <f t="shared" si="2"/>
        <v>2133814</v>
      </c>
      <c r="Z32" s="53">
        <f t="shared" si="3"/>
        <v>14591308.85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2093</v>
      </c>
      <c r="J33" s="64">
        <v>395577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2093</v>
      </c>
      <c r="Z33" s="53">
        <f t="shared" si="3"/>
        <v>395577</v>
      </c>
    </row>
    <row r="34" spans="2:26" x14ac:dyDescent="0.3">
      <c r="B34" s="60" t="s">
        <v>55</v>
      </c>
      <c r="C34" s="41">
        <v>5</v>
      </c>
      <c r="D34" s="41">
        <v>5.05</v>
      </c>
      <c r="E34" s="41">
        <v>5.05</v>
      </c>
      <c r="F34" s="42">
        <v>5.05</v>
      </c>
      <c r="G34" s="62">
        <v>4.9999999999999822E-2</v>
      </c>
      <c r="H34" s="62">
        <v>0.99999999999999634</v>
      </c>
      <c r="I34" s="63">
        <v>100290350</v>
      </c>
      <c r="J34" s="64">
        <v>506532054.94999999</v>
      </c>
      <c r="K34" s="65">
        <v>-0.15268456375838924</v>
      </c>
      <c r="L34" s="47"/>
      <c r="V34" s="7" t="str">
        <f t="shared" si="1"/>
        <v>CORNERST</v>
      </c>
      <c r="W34" s="52">
        <f t="shared" si="12"/>
        <v>9.9999999999999638E-3</v>
      </c>
      <c r="X34" s="52">
        <f t="shared" si="13"/>
        <v>-0.15268456375838924</v>
      </c>
      <c r="Y34" s="53">
        <f t="shared" si="2"/>
        <v>100290350</v>
      </c>
      <c r="Z34" s="53">
        <f t="shared" si="3"/>
        <v>506532054.94999999</v>
      </c>
    </row>
    <row r="35" spans="2:26" x14ac:dyDescent="0.3">
      <c r="B35" s="60" t="s">
        <v>56</v>
      </c>
      <c r="C35" s="41">
        <v>72.099999999999994</v>
      </c>
      <c r="D35" s="61">
        <v>72.099999999999994</v>
      </c>
      <c r="E35" s="61">
        <v>72.099999999999994</v>
      </c>
      <c r="F35" s="42">
        <v>72.099999999999994</v>
      </c>
      <c r="G35" s="62">
        <v>0</v>
      </c>
      <c r="H35" s="62">
        <v>0</v>
      </c>
      <c r="I35" s="63">
        <v>333129</v>
      </c>
      <c r="J35" s="64">
        <v>23735901.75</v>
      </c>
      <c r="K35" s="65">
        <v>0.67674418604651154</v>
      </c>
      <c r="L35" s="47"/>
      <c r="V35" s="7" t="str">
        <f t="shared" si="1"/>
        <v>CUSTODIAN</v>
      </c>
      <c r="W35" s="52">
        <f t="shared" si="12"/>
        <v>0</v>
      </c>
      <c r="X35" s="52">
        <f t="shared" si="13"/>
        <v>0.67674418604651154</v>
      </c>
      <c r="Y35" s="53">
        <f t="shared" si="2"/>
        <v>333129</v>
      </c>
      <c r="Z35" s="53">
        <f t="shared" si="3"/>
        <v>23735901.75</v>
      </c>
    </row>
    <row r="36" spans="2:26" x14ac:dyDescent="0.3">
      <c r="B36" s="60" t="s">
        <v>57</v>
      </c>
      <c r="C36" s="41">
        <v>2.4500000000000002</v>
      </c>
      <c r="D36" s="61">
        <v>2.4500000000000002</v>
      </c>
      <c r="E36" s="61">
        <v>2.2999999999999998</v>
      </c>
      <c r="F36" s="42">
        <v>2.4500000000000002</v>
      </c>
      <c r="G36" s="62">
        <v>0</v>
      </c>
      <c r="H36" s="62">
        <v>0</v>
      </c>
      <c r="I36" s="63">
        <v>4954954</v>
      </c>
      <c r="J36" s="64">
        <v>11804540.359999999</v>
      </c>
      <c r="K36" s="65">
        <v>-0.20967741935483863</v>
      </c>
      <c r="L36" s="47"/>
      <c r="V36" s="7" t="str">
        <f t="shared" si="1"/>
        <v>CUTIX</v>
      </c>
      <c r="W36" s="52">
        <f t="shared" si="12"/>
        <v>0</v>
      </c>
      <c r="X36" s="52">
        <f t="shared" si="13"/>
        <v>-0.20967741935483863</v>
      </c>
      <c r="Y36" s="53">
        <f t="shared" si="2"/>
        <v>4954954</v>
      </c>
      <c r="Z36" s="53">
        <f t="shared" si="3"/>
        <v>11804540.359999999</v>
      </c>
    </row>
    <row r="37" spans="2:26" x14ac:dyDescent="0.3">
      <c r="B37" s="60" t="s">
        <v>58</v>
      </c>
      <c r="C37" s="41">
        <v>21.4</v>
      </c>
      <c r="D37" s="41">
        <v>21.4</v>
      </c>
      <c r="E37" s="41">
        <v>21.4</v>
      </c>
      <c r="F37" s="42">
        <v>21.4</v>
      </c>
      <c r="G37" s="62">
        <v>0</v>
      </c>
      <c r="H37" s="62">
        <v>0</v>
      </c>
      <c r="I37" s="63">
        <v>1085506</v>
      </c>
      <c r="J37" s="64">
        <v>22371036.550000001</v>
      </c>
      <c r="K37" s="65">
        <v>0.18888888888888888</v>
      </c>
      <c r="L37" s="47"/>
      <c r="V37" s="7" t="str">
        <f t="shared" si="1"/>
        <v>CWG</v>
      </c>
      <c r="W37" s="52">
        <f t="shared" si="12"/>
        <v>0</v>
      </c>
      <c r="X37" s="52">
        <f t="shared" si="13"/>
        <v>0.18888888888888888</v>
      </c>
      <c r="Y37" s="53">
        <f t="shared" si="2"/>
        <v>1085506</v>
      </c>
      <c r="Z37" s="53">
        <f t="shared" si="3"/>
        <v>22371036.550000001</v>
      </c>
    </row>
    <row r="38" spans="2:26" x14ac:dyDescent="0.3">
      <c r="B38" s="60" t="s">
        <v>59</v>
      </c>
      <c r="C38" s="41">
        <v>1.57</v>
      </c>
      <c r="D38" s="41">
        <v>1.61</v>
      </c>
      <c r="E38" s="41">
        <v>1.6</v>
      </c>
      <c r="F38" s="42">
        <v>1.61</v>
      </c>
      <c r="G38" s="62">
        <v>4.0000000000000036E-2</v>
      </c>
      <c r="H38" s="62">
        <v>2.5477707006369448</v>
      </c>
      <c r="I38" s="63">
        <v>1024654</v>
      </c>
      <c r="J38" s="64">
        <v>1680084.29</v>
      </c>
      <c r="K38" s="65">
        <v>0.73118279569892475</v>
      </c>
      <c r="L38" s="47"/>
      <c r="V38" s="7" t="str">
        <f t="shared" si="1"/>
        <v>DAARCOMM</v>
      </c>
      <c r="W38" s="52">
        <f t="shared" si="12"/>
        <v>2.5477707006369449E-2</v>
      </c>
      <c r="X38" s="52">
        <f t="shared" si="13"/>
        <v>0.73118279569892475</v>
      </c>
      <c r="Y38" s="53">
        <f t="shared" si="2"/>
        <v>1024654</v>
      </c>
      <c r="Z38" s="53">
        <f t="shared" si="3"/>
        <v>1680084.29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207477</v>
      </c>
      <c r="J39" s="64">
        <v>194884852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207477</v>
      </c>
      <c r="Z39" s="53">
        <f t="shared" si="3"/>
        <v>194884852</v>
      </c>
    </row>
    <row r="40" spans="2:26" x14ac:dyDescent="0.3">
      <c r="B40" s="60" t="s">
        <v>61</v>
      </c>
      <c r="C40" s="41">
        <v>70</v>
      </c>
      <c r="D40" s="41">
        <v>64.55</v>
      </c>
      <c r="E40" s="41">
        <v>64.55</v>
      </c>
      <c r="F40" s="42">
        <v>64.55</v>
      </c>
      <c r="G40" s="62">
        <v>-5.4500000000000028</v>
      </c>
      <c r="H40" s="62">
        <v>-7.78571428571429</v>
      </c>
      <c r="I40" s="63">
        <v>4508085</v>
      </c>
      <c r="J40" s="64">
        <v>298810602.85000002</v>
      </c>
      <c r="K40" s="65">
        <v>7.5833333333333197E-2</v>
      </c>
      <c r="L40" s="47"/>
      <c r="V40" s="7" t="str">
        <f t="shared" si="1"/>
        <v>DANGSUGAR</v>
      </c>
      <c r="W40" s="52">
        <f t="shared" si="12"/>
        <v>-7.7857142857142903E-2</v>
      </c>
      <c r="X40" s="52">
        <f t="shared" si="13"/>
        <v>7.5833333333333197E-2</v>
      </c>
      <c r="Y40" s="53">
        <f t="shared" si="2"/>
        <v>4508085</v>
      </c>
      <c r="Z40" s="53">
        <f t="shared" si="3"/>
        <v>298810602.85000002</v>
      </c>
    </row>
    <row r="41" spans="2:26" x14ac:dyDescent="0.3">
      <c r="B41" s="60" t="s">
        <v>62</v>
      </c>
      <c r="C41" s="41">
        <v>8.1999999999999993</v>
      </c>
      <c r="D41" s="61">
        <v>8.5</v>
      </c>
      <c r="E41" s="61">
        <v>8.15</v>
      </c>
      <c r="F41" s="42">
        <v>8.1999999999999993</v>
      </c>
      <c r="G41" s="62">
        <v>0</v>
      </c>
      <c r="H41" s="62">
        <v>0</v>
      </c>
      <c r="I41" s="63">
        <v>1558140</v>
      </c>
      <c r="J41" s="64">
        <v>12922334.9</v>
      </c>
      <c r="K41" s="65">
        <v>-0.38805970149253743</v>
      </c>
      <c r="L41" s="47"/>
      <c r="V41" s="7" t="str">
        <f t="shared" si="1"/>
        <v>ELLAHLAKES</v>
      </c>
      <c r="W41" s="52">
        <f t="shared" si="12"/>
        <v>0</v>
      </c>
      <c r="X41" s="52">
        <f t="shared" si="13"/>
        <v>-0.38805970149253743</v>
      </c>
      <c r="Y41" s="53">
        <f t="shared" si="2"/>
        <v>1558140</v>
      </c>
      <c r="Z41" s="53">
        <f t="shared" si="3"/>
        <v>12922334.9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165</v>
      </c>
      <c r="J42" s="64">
        <v>6595.5</v>
      </c>
      <c r="K42" s="65">
        <v>4.9382716049384268E-3</v>
      </c>
      <c r="L42" s="47"/>
      <c r="V42" s="7" t="str">
        <f t="shared" si="1"/>
        <v>ENAMELWA</v>
      </c>
      <c r="W42" s="52">
        <f t="shared" si="12"/>
        <v>0</v>
      </c>
      <c r="X42" s="52">
        <f t="shared" si="13"/>
        <v>4.9382716049384268E-3</v>
      </c>
      <c r="Y42" s="53">
        <f t="shared" si="2"/>
        <v>165</v>
      </c>
      <c r="Z42" s="53">
        <f t="shared" si="3"/>
        <v>6595.5</v>
      </c>
    </row>
    <row r="43" spans="2:26" ht="15.75" customHeight="1" x14ac:dyDescent="0.3">
      <c r="B43" s="60" t="s">
        <v>64</v>
      </c>
      <c r="C43" s="41">
        <v>36</v>
      </c>
      <c r="D43" s="61">
        <v>36</v>
      </c>
      <c r="E43" s="61">
        <v>36</v>
      </c>
      <c r="F43" s="42">
        <v>36</v>
      </c>
      <c r="G43" s="62">
        <v>0</v>
      </c>
      <c r="H43" s="62">
        <v>0</v>
      </c>
      <c r="I43" s="63">
        <v>227359</v>
      </c>
      <c r="J43" s="64">
        <v>7934866</v>
      </c>
      <c r="K43" s="65">
        <v>0.26315789473684204</v>
      </c>
      <c r="L43" s="47"/>
      <c r="V43" s="7" t="str">
        <f t="shared" si="1"/>
        <v>ETERNA</v>
      </c>
      <c r="W43" s="52">
        <f t="shared" si="12"/>
        <v>0</v>
      </c>
      <c r="X43" s="52">
        <f t="shared" si="13"/>
        <v>0.26315789473684204</v>
      </c>
      <c r="Y43" s="53">
        <f t="shared" si="2"/>
        <v>227359</v>
      </c>
      <c r="Z43" s="53">
        <f t="shared" si="3"/>
        <v>7934866</v>
      </c>
    </row>
    <row r="44" spans="2:26" x14ac:dyDescent="0.3">
      <c r="B44" s="60" t="s">
        <v>65</v>
      </c>
      <c r="C44" s="41">
        <v>74</v>
      </c>
      <c r="D44" s="61">
        <v>70</v>
      </c>
      <c r="E44" s="61">
        <v>70</v>
      </c>
      <c r="F44" s="42">
        <v>70</v>
      </c>
      <c r="G44" s="62">
        <v>-4</v>
      </c>
      <c r="H44" s="62">
        <v>-5.4054054054054053</v>
      </c>
      <c r="I44" s="63">
        <v>1100718</v>
      </c>
      <c r="J44" s="64">
        <v>77557729.049999997</v>
      </c>
      <c r="K44" s="65">
        <v>0.6706443914081146</v>
      </c>
      <c r="L44" s="47"/>
      <c r="V44" s="7" t="str">
        <f t="shared" si="1"/>
        <v>ETI</v>
      </c>
      <c r="W44" s="52">
        <f t="shared" si="12"/>
        <v>-5.405405405405405E-2</v>
      </c>
      <c r="X44" s="52">
        <f t="shared" si="13"/>
        <v>0.6706443914081146</v>
      </c>
      <c r="Y44" s="53">
        <f t="shared" si="2"/>
        <v>1100718</v>
      </c>
      <c r="Z44" s="53">
        <f t="shared" si="3"/>
        <v>77557729.049999997</v>
      </c>
    </row>
    <row r="45" spans="2:26" x14ac:dyDescent="0.3">
      <c r="B45" s="60" t="s">
        <v>66</v>
      </c>
      <c r="C45" s="41">
        <v>14.5</v>
      </c>
      <c r="D45" s="61">
        <v>14.5</v>
      </c>
      <c r="E45" s="61">
        <v>14.5</v>
      </c>
      <c r="F45" s="42">
        <v>14.5</v>
      </c>
      <c r="G45" s="62">
        <v>0</v>
      </c>
      <c r="H45" s="62">
        <v>0</v>
      </c>
      <c r="I45" s="63">
        <v>61622</v>
      </c>
      <c r="J45" s="64">
        <v>849628.55</v>
      </c>
      <c r="K45" s="65">
        <v>0.27753303964757703</v>
      </c>
      <c r="L45" s="47"/>
      <c r="V45" s="7" t="str">
        <f t="shared" si="1"/>
        <v>ETRANZACT</v>
      </c>
      <c r="W45" s="52">
        <f t="shared" si="12"/>
        <v>0</v>
      </c>
      <c r="X45" s="52">
        <f t="shared" si="13"/>
        <v>0.27753303964757703</v>
      </c>
      <c r="Y45" s="53">
        <f t="shared" si="2"/>
        <v>61622</v>
      </c>
      <c r="Z45" s="53">
        <f t="shared" si="3"/>
        <v>849628.55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512</v>
      </c>
      <c r="J46" s="64">
        <v>87091.199999999997</v>
      </c>
      <c r="K46" s="65">
        <v>0.64347826086956528</v>
      </c>
      <c r="L46" s="47"/>
      <c r="V46" s="7" t="str">
        <f t="shared" si="1"/>
        <v>EUNISELL</v>
      </c>
      <c r="W46" s="52">
        <f t="shared" si="12"/>
        <v>0</v>
      </c>
      <c r="X46" s="52">
        <f t="shared" si="13"/>
        <v>0.64347826086956528</v>
      </c>
      <c r="Y46" s="53">
        <f t="shared" si="2"/>
        <v>512</v>
      </c>
      <c r="Z46" s="53">
        <f t="shared" si="3"/>
        <v>87091.199999999997</v>
      </c>
    </row>
    <row r="47" spans="2:26" x14ac:dyDescent="0.3">
      <c r="B47" s="60" t="s">
        <v>68</v>
      </c>
      <c r="C47" s="41">
        <v>12</v>
      </c>
      <c r="D47" s="61">
        <v>12</v>
      </c>
      <c r="E47" s="61">
        <v>11.35</v>
      </c>
      <c r="F47" s="42">
        <v>12</v>
      </c>
      <c r="G47" s="62">
        <v>0</v>
      </c>
      <c r="H47" s="62">
        <v>0</v>
      </c>
      <c r="I47" s="63">
        <v>14907081</v>
      </c>
      <c r="J47" s="64">
        <v>175049159.40000001</v>
      </c>
      <c r="K47" s="65">
        <v>-4.1493775933610921E-3</v>
      </c>
      <c r="L47" s="47"/>
      <c r="V47" s="7" t="str">
        <f t="shared" si="1"/>
        <v>FCMB</v>
      </c>
      <c r="W47" s="52">
        <f t="shared" si="12"/>
        <v>0</v>
      </c>
      <c r="X47" s="52">
        <f t="shared" si="13"/>
        <v>-4.1493775933610921E-3</v>
      </c>
      <c r="Y47" s="53">
        <f t="shared" si="2"/>
        <v>14907081</v>
      </c>
      <c r="Z47" s="53">
        <f t="shared" si="3"/>
        <v>175049159.40000001</v>
      </c>
    </row>
    <row r="48" spans="2:26" x14ac:dyDescent="0.3">
      <c r="B48" s="60" t="s">
        <v>69</v>
      </c>
      <c r="C48" s="41">
        <v>22</v>
      </c>
      <c r="D48" s="61">
        <v>21.75</v>
      </c>
      <c r="E48" s="61">
        <v>21.05</v>
      </c>
      <c r="F48" s="42">
        <v>21.5</v>
      </c>
      <c r="G48" s="62">
        <v>-0.5</v>
      </c>
      <c r="H48" s="62">
        <v>-2.2727272727272729</v>
      </c>
      <c r="I48" s="63">
        <v>10117727</v>
      </c>
      <c r="J48" s="64">
        <v>217873448.19999999</v>
      </c>
      <c r="K48" s="65">
        <v>0.13157894736842102</v>
      </c>
      <c r="L48" s="47"/>
      <c r="V48" s="7" t="str">
        <f t="shared" si="1"/>
        <v>FIDELITYBK</v>
      </c>
      <c r="W48" s="52">
        <f t="shared" si="12"/>
        <v>-2.2727272727272728E-2</v>
      </c>
      <c r="X48" s="52">
        <f t="shared" si="13"/>
        <v>0.13157894736842102</v>
      </c>
      <c r="Y48" s="53">
        <f t="shared" si="2"/>
        <v>10117727</v>
      </c>
      <c r="Z48" s="53">
        <f t="shared" si="3"/>
        <v>217873448.19999999</v>
      </c>
    </row>
    <row r="49" spans="2:26" x14ac:dyDescent="0.3">
      <c r="B49" s="60" t="s">
        <v>70</v>
      </c>
      <c r="C49" s="41">
        <v>93.55</v>
      </c>
      <c r="D49" s="61">
        <v>93.55</v>
      </c>
      <c r="E49" s="61">
        <v>93.55</v>
      </c>
      <c r="F49" s="42">
        <v>93.55</v>
      </c>
      <c r="G49" s="62">
        <v>0</v>
      </c>
      <c r="H49" s="62">
        <v>0</v>
      </c>
      <c r="I49" s="63">
        <v>138356</v>
      </c>
      <c r="J49" s="64">
        <v>11668118.050000001</v>
      </c>
      <c r="K49" s="65">
        <v>0.86726546906187618</v>
      </c>
      <c r="L49" s="47"/>
      <c r="V49" s="7" t="str">
        <f t="shared" si="1"/>
        <v>FIDSON</v>
      </c>
      <c r="W49" s="52">
        <f t="shared" si="12"/>
        <v>0</v>
      </c>
      <c r="X49" s="52">
        <f t="shared" si="13"/>
        <v>0.86726546906187618</v>
      </c>
      <c r="Y49" s="53">
        <f t="shared" si="2"/>
        <v>138356</v>
      </c>
      <c r="Z49" s="53">
        <f t="shared" si="3"/>
        <v>11668118.050000001</v>
      </c>
    </row>
    <row r="50" spans="2:26" x14ac:dyDescent="0.3">
      <c r="B50" s="60" t="s">
        <v>71</v>
      </c>
      <c r="C50" s="41">
        <v>140</v>
      </c>
      <c r="D50" s="61">
        <v>140</v>
      </c>
      <c r="E50" s="61">
        <v>136.94999999999999</v>
      </c>
      <c r="F50" s="42">
        <v>140</v>
      </c>
      <c r="G50" s="62">
        <v>0</v>
      </c>
      <c r="H50" s="62">
        <v>0</v>
      </c>
      <c r="I50" s="63">
        <v>19551659</v>
      </c>
      <c r="J50" s="64">
        <v>2684512111.999999</v>
      </c>
      <c r="K50" s="65">
        <v>1.9227557411273488</v>
      </c>
      <c r="L50" s="47"/>
      <c r="V50" s="7" t="str">
        <f t="shared" si="1"/>
        <v>FIRSTHOLDCO</v>
      </c>
      <c r="W50" s="52">
        <f t="shared" si="12"/>
        <v>0</v>
      </c>
      <c r="X50" s="52">
        <f t="shared" si="13"/>
        <v>1.9227557411273488</v>
      </c>
      <c r="Y50" s="53">
        <f t="shared" si="2"/>
        <v>19551659</v>
      </c>
      <c r="Z50" s="53">
        <f t="shared" si="3"/>
        <v>2684512111.999999</v>
      </c>
    </row>
    <row r="51" spans="2:26" x14ac:dyDescent="0.3">
      <c r="B51" s="60" t="s">
        <v>72</v>
      </c>
      <c r="C51" s="41">
        <v>2.9</v>
      </c>
      <c r="D51" s="41">
        <v>2.89</v>
      </c>
      <c r="E51" s="41">
        <v>2.61</v>
      </c>
      <c r="F51" s="42">
        <v>2.63</v>
      </c>
      <c r="G51" s="62">
        <v>-0.27</v>
      </c>
      <c r="H51" s="62">
        <v>-9.3103448275862082</v>
      </c>
      <c r="I51" s="63">
        <v>874083112</v>
      </c>
      <c r="J51" s="64">
        <v>2370674798.1100011</v>
      </c>
      <c r="K51" s="65">
        <v>12.149999999999999</v>
      </c>
      <c r="L51" s="47"/>
      <c r="V51" s="7" t="str">
        <f t="shared" si="1"/>
        <v>FTGINSURE</v>
      </c>
      <c r="W51" s="52">
        <f t="shared" si="12"/>
        <v>-9.3103448275862088E-2</v>
      </c>
      <c r="X51" s="52">
        <f t="shared" si="13"/>
        <v>12.149999999999999</v>
      </c>
      <c r="Y51" s="53">
        <f t="shared" si="2"/>
        <v>874083112</v>
      </c>
      <c r="Z51" s="53">
        <f t="shared" si="3"/>
        <v>2370674798.1100011</v>
      </c>
    </row>
    <row r="52" spans="2:26" x14ac:dyDescent="0.3">
      <c r="B52" s="60" t="s">
        <v>73</v>
      </c>
      <c r="C52" s="41">
        <v>8.8000000000000007</v>
      </c>
      <c r="D52" s="61">
        <v>8.8000000000000007</v>
      </c>
      <c r="E52" s="61">
        <v>8.8000000000000007</v>
      </c>
      <c r="F52" s="42">
        <v>8.8000000000000007</v>
      </c>
      <c r="G52" s="62">
        <v>0</v>
      </c>
      <c r="H52" s="62">
        <v>0</v>
      </c>
      <c r="I52" s="63">
        <v>1348049</v>
      </c>
      <c r="J52" s="64">
        <v>11267441.710000001</v>
      </c>
      <c r="K52" s="65">
        <v>0.76000000000000023</v>
      </c>
      <c r="L52" s="47"/>
      <c r="V52" s="7" t="str">
        <f t="shared" si="1"/>
        <v>FTNCOCOA</v>
      </c>
      <c r="W52" s="52">
        <f t="shared" si="12"/>
        <v>0</v>
      </c>
      <c r="X52" s="52">
        <f t="shared" si="13"/>
        <v>0.76000000000000023</v>
      </c>
      <c r="Y52" s="53">
        <f t="shared" si="2"/>
        <v>1348049</v>
      </c>
      <c r="Z52" s="53">
        <f t="shared" si="3"/>
        <v>11267441.710000001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1450</v>
      </c>
      <c r="J53" s="64">
        <v>1077640</v>
      </c>
      <c r="K53" s="65">
        <v>-0.27665352606219884</v>
      </c>
      <c r="L53" s="47"/>
      <c r="V53" s="7" t="str">
        <f t="shared" si="1"/>
        <v>GEREGU</v>
      </c>
      <c r="W53" s="52">
        <f t="shared" si="12"/>
        <v>0</v>
      </c>
      <c r="X53" s="52">
        <f t="shared" si="13"/>
        <v>-0.27665352606219884</v>
      </c>
      <c r="Y53" s="53">
        <f t="shared" si="2"/>
        <v>1450</v>
      </c>
      <c r="Z53" s="53">
        <f t="shared" si="3"/>
        <v>1077640</v>
      </c>
    </row>
    <row r="54" spans="2:26" x14ac:dyDescent="0.3">
      <c r="B54" s="60" t="s">
        <v>75</v>
      </c>
      <c r="C54" s="41">
        <v>128</v>
      </c>
      <c r="D54" s="41">
        <v>128.5</v>
      </c>
      <c r="E54" s="41">
        <v>128.30000000000001</v>
      </c>
      <c r="F54" s="42">
        <v>128.5</v>
      </c>
      <c r="G54" s="62">
        <v>0.5</v>
      </c>
      <c r="H54" s="62">
        <v>0.390625</v>
      </c>
      <c r="I54" s="63">
        <v>4821767</v>
      </c>
      <c r="J54" s="64">
        <v>619149035.29999995</v>
      </c>
      <c r="K54" s="65">
        <v>0.41675854465270112</v>
      </c>
      <c r="L54" s="47"/>
      <c r="V54" s="7" t="str">
        <f t="shared" si="1"/>
        <v>GTCO</v>
      </c>
      <c r="W54" s="52">
        <f t="shared" si="12"/>
        <v>3.90625E-3</v>
      </c>
      <c r="X54" s="52">
        <f t="shared" si="13"/>
        <v>0.41675854465270112</v>
      </c>
      <c r="Y54" s="53">
        <f t="shared" si="2"/>
        <v>4821767</v>
      </c>
      <c r="Z54" s="53">
        <f t="shared" si="3"/>
        <v>619149035.29999995</v>
      </c>
    </row>
    <row r="55" spans="2:26" x14ac:dyDescent="0.3">
      <c r="B55" s="60" t="s">
        <v>76</v>
      </c>
      <c r="C55" s="41">
        <v>0.75</v>
      </c>
      <c r="D55" s="61">
        <v>0.8</v>
      </c>
      <c r="E55" s="61">
        <v>0.76</v>
      </c>
      <c r="F55" s="42">
        <v>0.8</v>
      </c>
      <c r="G55" s="62">
        <v>5.0000000000000044E-2</v>
      </c>
      <c r="H55" s="62">
        <v>6.6666666666666723</v>
      </c>
      <c r="I55" s="63">
        <v>4417376</v>
      </c>
      <c r="J55" s="64">
        <v>3427235.25</v>
      </c>
      <c r="K55" s="65">
        <v>-0.39849624060150379</v>
      </c>
      <c r="L55" s="47"/>
      <c r="V55" s="7" t="str">
        <f t="shared" si="1"/>
        <v>GUINEAINS</v>
      </c>
      <c r="W55" s="52">
        <f t="shared" si="12"/>
        <v>6.6666666666666721E-2</v>
      </c>
      <c r="X55" s="52">
        <f t="shared" si="13"/>
        <v>-0.39849624060150379</v>
      </c>
      <c r="Y55" s="53">
        <f t="shared" si="2"/>
        <v>4417376</v>
      </c>
      <c r="Z55" s="53">
        <f t="shared" si="3"/>
        <v>3427235.25</v>
      </c>
    </row>
    <row r="56" spans="2:26" x14ac:dyDescent="0.3">
      <c r="B56" s="60" t="s">
        <v>77</v>
      </c>
      <c r="C56" s="41">
        <v>376</v>
      </c>
      <c r="D56" s="61">
        <v>376</v>
      </c>
      <c r="E56" s="61">
        <v>376</v>
      </c>
      <c r="F56" s="42">
        <v>376</v>
      </c>
      <c r="G56" s="62">
        <v>0</v>
      </c>
      <c r="H56" s="62">
        <v>0</v>
      </c>
      <c r="I56" s="63">
        <v>9559</v>
      </c>
      <c r="J56" s="64">
        <v>3241496.4</v>
      </c>
      <c r="K56" s="65">
        <v>7.4592740783080869E-2</v>
      </c>
      <c r="L56" s="47"/>
      <c r="V56" s="7" t="str">
        <f t="shared" si="1"/>
        <v>GUINNESS</v>
      </c>
      <c r="W56" s="52">
        <f t="shared" si="12"/>
        <v>0</v>
      </c>
      <c r="X56" s="52">
        <f t="shared" si="13"/>
        <v>7.4592740783080869E-2</v>
      </c>
      <c r="Y56" s="53">
        <f t="shared" si="2"/>
        <v>9559</v>
      </c>
      <c r="Z56" s="53">
        <f t="shared" si="3"/>
        <v>3241496.4</v>
      </c>
    </row>
    <row r="57" spans="2:26" x14ac:dyDescent="0.3">
      <c r="B57" s="60" t="s">
        <v>78</v>
      </c>
      <c r="C57" s="41">
        <v>334</v>
      </c>
      <c r="D57" s="61">
        <v>334</v>
      </c>
      <c r="E57" s="61">
        <v>334</v>
      </c>
      <c r="F57" s="42">
        <v>334</v>
      </c>
      <c r="G57" s="62">
        <v>0</v>
      </c>
      <c r="H57" s="62">
        <v>0</v>
      </c>
      <c r="I57" s="63">
        <v>1309157</v>
      </c>
      <c r="J57" s="64">
        <v>406769379.80000001</v>
      </c>
      <c r="K57" s="65">
        <v>1.483271375464684</v>
      </c>
      <c r="L57" s="47"/>
      <c r="V57" s="7" t="str">
        <f t="shared" si="1"/>
        <v>HBMNG</v>
      </c>
      <c r="W57" s="52">
        <f t="shared" si="12"/>
        <v>0</v>
      </c>
      <c r="X57" s="52">
        <f t="shared" si="13"/>
        <v>1.483271375464684</v>
      </c>
      <c r="Y57" s="53">
        <f t="shared" si="2"/>
        <v>1309157</v>
      </c>
      <c r="Z57" s="53">
        <f t="shared" si="3"/>
        <v>406769379.80000001</v>
      </c>
    </row>
    <row r="58" spans="2:26" x14ac:dyDescent="0.3">
      <c r="B58" s="60" t="s">
        <v>79</v>
      </c>
      <c r="C58" s="41">
        <v>2.91</v>
      </c>
      <c r="D58" s="61">
        <v>2.91</v>
      </c>
      <c r="E58" s="61">
        <v>2.91</v>
      </c>
      <c r="F58" s="42">
        <v>2.91</v>
      </c>
      <c r="G58" s="62">
        <v>0</v>
      </c>
      <c r="H58" s="62">
        <v>0</v>
      </c>
      <c r="I58" s="63">
        <v>181924</v>
      </c>
      <c r="J58" s="64">
        <v>551320.55000000005</v>
      </c>
      <c r="K58" s="65">
        <v>-0.27249999999999996</v>
      </c>
      <c r="L58" s="47"/>
      <c r="V58" s="7" t="str">
        <f t="shared" si="1"/>
        <v>HMCALL</v>
      </c>
      <c r="W58" s="52">
        <f t="shared" si="12"/>
        <v>0</v>
      </c>
      <c r="X58" s="52">
        <f t="shared" si="13"/>
        <v>-0.27249999999999996</v>
      </c>
      <c r="Y58" s="53">
        <f t="shared" si="2"/>
        <v>181924</v>
      </c>
      <c r="Z58" s="53">
        <f t="shared" si="3"/>
        <v>551320.55000000005</v>
      </c>
    </row>
    <row r="59" spans="2:26" x14ac:dyDescent="0.3">
      <c r="B59" s="60" t="s">
        <v>80</v>
      </c>
      <c r="C59" s="41">
        <v>16.350000000000001</v>
      </c>
      <c r="D59" s="41">
        <v>17</v>
      </c>
      <c r="E59" s="41">
        <v>16.899999999999999</v>
      </c>
      <c r="F59" s="42">
        <v>16.899999999999999</v>
      </c>
      <c r="G59" s="62">
        <v>0.54999999999999716</v>
      </c>
      <c r="H59" s="62">
        <v>3.3639143730886674</v>
      </c>
      <c r="I59" s="63">
        <v>982886</v>
      </c>
      <c r="J59" s="64">
        <v>16633246.6</v>
      </c>
      <c r="K59" s="65">
        <v>-0.22831050228310501</v>
      </c>
      <c r="L59" s="47"/>
      <c r="V59" s="7" t="str">
        <f t="shared" si="1"/>
        <v>HONYFLOUR</v>
      </c>
      <c r="W59" s="52">
        <f t="shared" si="12"/>
        <v>3.3639143730886674E-2</v>
      </c>
      <c r="X59" s="52">
        <f t="shared" si="13"/>
        <v>-0.22831050228310501</v>
      </c>
      <c r="Y59" s="53">
        <f t="shared" si="2"/>
        <v>982886</v>
      </c>
      <c r="Z59" s="53">
        <f t="shared" si="3"/>
        <v>16633246.6</v>
      </c>
    </row>
    <row r="60" spans="2:26" x14ac:dyDescent="0.3">
      <c r="B60" s="60" t="s">
        <v>81</v>
      </c>
      <c r="C60" s="41">
        <v>43</v>
      </c>
      <c r="D60" s="61">
        <v>43</v>
      </c>
      <c r="E60" s="61">
        <v>43</v>
      </c>
      <c r="F60" s="42">
        <v>43</v>
      </c>
      <c r="G60" s="62">
        <v>0</v>
      </c>
      <c r="H60" s="62">
        <v>0</v>
      </c>
      <c r="I60" s="63">
        <v>146758</v>
      </c>
      <c r="J60" s="64">
        <v>6046106.5999999996</v>
      </c>
      <c r="K60" s="65">
        <v>2.6252983293556076E-2</v>
      </c>
      <c r="V60" s="7" t="str">
        <f t="shared" si="1"/>
        <v>IKEJAHOTEL</v>
      </c>
      <c r="W60" s="52">
        <f t="shared" si="12"/>
        <v>0</v>
      </c>
      <c r="X60" s="52">
        <f t="shared" si="13"/>
        <v>2.6252983293556076E-2</v>
      </c>
      <c r="Y60" s="53">
        <f t="shared" si="2"/>
        <v>146758</v>
      </c>
      <c r="Z60" s="53">
        <f t="shared" si="3"/>
        <v>6046106.5999999996</v>
      </c>
    </row>
    <row r="61" spans="2:26" x14ac:dyDescent="0.3">
      <c r="B61" s="60" t="s">
        <v>82</v>
      </c>
      <c r="C61" s="41">
        <v>34.1</v>
      </c>
      <c r="D61" s="61">
        <v>34.1</v>
      </c>
      <c r="E61" s="61">
        <v>34.1</v>
      </c>
      <c r="F61" s="42">
        <v>34.1</v>
      </c>
      <c r="G61" s="62">
        <v>0</v>
      </c>
      <c r="H61" s="62">
        <v>0</v>
      </c>
      <c r="I61" s="63">
        <v>32062</v>
      </c>
      <c r="J61" s="64">
        <v>984547.15</v>
      </c>
      <c r="K61" s="65">
        <v>6.5625000000000044E-2</v>
      </c>
      <c r="L61" s="47"/>
      <c r="V61" s="7" t="str">
        <f t="shared" si="1"/>
        <v>IMG</v>
      </c>
      <c r="W61" s="52">
        <f t="shared" si="12"/>
        <v>0</v>
      </c>
      <c r="X61" s="52">
        <f t="shared" si="13"/>
        <v>6.5625000000000044E-2</v>
      </c>
      <c r="Y61" s="53">
        <f t="shared" si="2"/>
        <v>32062</v>
      </c>
      <c r="Z61" s="53">
        <f t="shared" si="3"/>
        <v>984547.15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10343</v>
      </c>
      <c r="J62" s="64">
        <v>114416.9</v>
      </c>
      <c r="K62" s="65">
        <v>0.60714285714285721</v>
      </c>
      <c r="L62" s="47"/>
      <c r="V62" s="7" t="str">
        <f t="shared" si="1"/>
        <v>INFINITY</v>
      </c>
      <c r="W62" s="52">
        <f t="shared" si="12"/>
        <v>0</v>
      </c>
      <c r="X62" s="52">
        <f t="shared" si="13"/>
        <v>0.60714285714285721</v>
      </c>
      <c r="Y62" s="53">
        <f t="shared" si="2"/>
        <v>10343</v>
      </c>
      <c r="Z62" s="53">
        <f t="shared" si="3"/>
        <v>114416.9</v>
      </c>
    </row>
    <row r="63" spans="2:26" x14ac:dyDescent="0.3">
      <c r="B63" s="60" t="s">
        <v>84</v>
      </c>
      <c r="C63" s="41">
        <v>10.3</v>
      </c>
      <c r="D63" s="61">
        <v>10.5</v>
      </c>
      <c r="E63" s="61">
        <v>10.5</v>
      </c>
      <c r="F63" s="42">
        <v>10.5</v>
      </c>
      <c r="G63" s="62">
        <v>0.19999999999999929</v>
      </c>
      <c r="H63" s="62">
        <v>1.9417475728155269</v>
      </c>
      <c r="I63" s="63">
        <v>1448931</v>
      </c>
      <c r="J63" s="64">
        <v>15010521.699999999</v>
      </c>
      <c r="K63" s="65">
        <v>-0.25</v>
      </c>
      <c r="L63" s="47"/>
      <c r="V63" s="7" t="str">
        <f t="shared" si="1"/>
        <v>INTBREW</v>
      </c>
      <c r="W63" s="52">
        <f t="shared" si="12"/>
        <v>1.9417475728155269E-2</v>
      </c>
      <c r="X63" s="52">
        <f t="shared" si="13"/>
        <v>-0.25</v>
      </c>
      <c r="Y63" s="53">
        <f t="shared" si="2"/>
        <v>1448931</v>
      </c>
      <c r="Z63" s="53">
        <f t="shared" si="3"/>
        <v>15010521.699999999</v>
      </c>
    </row>
    <row r="64" spans="2:26" x14ac:dyDescent="0.3">
      <c r="B64" s="60" t="s">
        <v>85</v>
      </c>
      <c r="C64" s="41">
        <v>4.84</v>
      </c>
      <c r="D64" s="61">
        <v>5.32</v>
      </c>
      <c r="E64" s="61">
        <v>5.32</v>
      </c>
      <c r="F64" s="42">
        <v>5.32</v>
      </c>
      <c r="G64" s="62">
        <v>0.48000000000000043</v>
      </c>
      <c r="H64" s="62">
        <v>9.9173553719008343</v>
      </c>
      <c r="I64" s="63">
        <v>1582739</v>
      </c>
      <c r="J64" s="64">
        <v>8166763.8700000001</v>
      </c>
      <c r="K64" s="65">
        <v>1.1280000000000001</v>
      </c>
      <c r="L64" s="47"/>
      <c r="V64" s="7" t="str">
        <f t="shared" si="1"/>
        <v>INTENEGINS</v>
      </c>
      <c r="W64" s="52">
        <f t="shared" si="12"/>
        <v>9.9173553719008337E-2</v>
      </c>
      <c r="X64" s="52">
        <f t="shared" si="13"/>
        <v>1.1280000000000001</v>
      </c>
      <c r="Y64" s="53">
        <f t="shared" si="2"/>
        <v>1582739</v>
      </c>
      <c r="Z64" s="53">
        <f t="shared" si="3"/>
        <v>8166763.8700000001</v>
      </c>
    </row>
    <row r="65" spans="1:26" x14ac:dyDescent="0.3">
      <c r="B65" s="60" t="s">
        <v>86</v>
      </c>
      <c r="C65" s="41">
        <v>8.5500000000000007</v>
      </c>
      <c r="D65" s="41">
        <v>8.5</v>
      </c>
      <c r="E65" s="41">
        <v>8.4499999999999993</v>
      </c>
      <c r="F65" s="42">
        <v>8.5</v>
      </c>
      <c r="G65" s="62">
        <v>-5.0000000000000711E-2</v>
      </c>
      <c r="H65" s="62">
        <v>-0.58479532163743519</v>
      </c>
      <c r="I65" s="63">
        <v>5741682</v>
      </c>
      <c r="J65" s="64">
        <v>49045740.649999999</v>
      </c>
      <c r="K65" s="65">
        <v>0.86813186813186816</v>
      </c>
      <c r="L65" s="47"/>
      <c r="V65" s="7" t="str">
        <f t="shared" si="1"/>
        <v>JAIZBANK</v>
      </c>
      <c r="W65" s="52">
        <f t="shared" si="12"/>
        <v>-5.8479532163743519E-3</v>
      </c>
      <c r="X65" s="52">
        <f t="shared" si="13"/>
        <v>0.86813186813186816</v>
      </c>
      <c r="Y65" s="53">
        <f t="shared" si="2"/>
        <v>5741682</v>
      </c>
      <c r="Z65" s="53">
        <f t="shared" si="3"/>
        <v>49045740.649999999</v>
      </c>
    </row>
    <row r="66" spans="1:26" x14ac:dyDescent="0.3">
      <c r="B66" s="60" t="s">
        <v>87</v>
      </c>
      <c r="C66" s="41">
        <v>2.8</v>
      </c>
      <c r="D66" s="61">
        <v>2.99</v>
      </c>
      <c r="E66" s="61">
        <v>2.85</v>
      </c>
      <c r="F66" s="42">
        <v>2.95</v>
      </c>
      <c r="G66" s="62">
        <v>0.15000000000000036</v>
      </c>
      <c r="H66" s="62">
        <v>5.3571428571428701</v>
      </c>
      <c r="I66" s="63">
        <v>6240296</v>
      </c>
      <c r="J66" s="64">
        <v>18107414.899999999</v>
      </c>
      <c r="K66" s="65">
        <v>0.277056277056277</v>
      </c>
      <c r="L66" s="47"/>
      <c r="V66" s="7" t="str">
        <f t="shared" si="1"/>
        <v>JAPAULGOLD</v>
      </c>
      <c r="W66" s="52">
        <f t="shared" si="12"/>
        <v>5.35714285714287E-2</v>
      </c>
      <c r="X66" s="52">
        <f t="shared" si="13"/>
        <v>0.277056277056277</v>
      </c>
      <c r="Y66" s="53">
        <f t="shared" si="2"/>
        <v>6240296</v>
      </c>
      <c r="Z66" s="53">
        <f t="shared" si="3"/>
        <v>18107414.899999999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1978</v>
      </c>
      <c r="J67" s="64">
        <v>553444.4</v>
      </c>
      <c r="K67" s="65">
        <v>1.0327011118378024</v>
      </c>
      <c r="L67" s="47"/>
      <c r="V67" s="7" t="str">
        <f t="shared" si="1"/>
        <v>JBERGER</v>
      </c>
      <c r="W67" s="52">
        <f t="shared" si="12"/>
        <v>0</v>
      </c>
      <c r="X67" s="52">
        <f t="shared" si="13"/>
        <v>1.0327011118378024</v>
      </c>
      <c r="Y67" s="53">
        <f t="shared" si="2"/>
        <v>1978</v>
      </c>
      <c r="Z67" s="53">
        <f t="shared" si="3"/>
        <v>553444.4</v>
      </c>
    </row>
    <row r="68" spans="1:26" x14ac:dyDescent="0.3">
      <c r="B68" s="60" t="s">
        <v>89</v>
      </c>
      <c r="C68" s="41">
        <v>10</v>
      </c>
      <c r="D68" s="61">
        <v>9.1</v>
      </c>
      <c r="E68" s="61">
        <v>9.1</v>
      </c>
      <c r="F68" s="42">
        <v>9.1</v>
      </c>
      <c r="G68" s="62">
        <v>-0.90000000000000036</v>
      </c>
      <c r="H68" s="62">
        <v>-9.0000000000000036</v>
      </c>
      <c r="I68" s="63">
        <v>314236</v>
      </c>
      <c r="J68" s="64">
        <v>2964913.3</v>
      </c>
      <c r="K68" s="65">
        <v>0.85714285714285698</v>
      </c>
      <c r="L68" s="47"/>
      <c r="V68" s="7" t="str">
        <f t="shared" si="1"/>
        <v>JOHNHOLT</v>
      </c>
      <c r="W68" s="52">
        <f t="shared" si="12"/>
        <v>-9.0000000000000038E-2</v>
      </c>
      <c r="X68" s="52">
        <f t="shared" si="13"/>
        <v>0.85714285714285698</v>
      </c>
      <c r="Y68" s="53">
        <f t="shared" si="2"/>
        <v>314236</v>
      </c>
      <c r="Z68" s="53">
        <f t="shared" si="3"/>
        <v>2964913.3</v>
      </c>
    </row>
    <row r="69" spans="1:26" x14ac:dyDescent="0.3">
      <c r="B69" s="60" t="s">
        <v>90</v>
      </c>
      <c r="C69" s="41">
        <v>7.25</v>
      </c>
      <c r="D69" s="61">
        <v>7.25</v>
      </c>
      <c r="E69" s="61">
        <v>7.25</v>
      </c>
      <c r="F69" s="42">
        <v>7.25</v>
      </c>
      <c r="G69" s="62">
        <v>0</v>
      </c>
      <c r="H69" s="62">
        <v>0</v>
      </c>
      <c r="I69" s="63">
        <v>3500</v>
      </c>
      <c r="J69" s="64">
        <v>24182.5</v>
      </c>
      <c r="K69" s="65">
        <v>-0.10049627791563276</v>
      </c>
      <c r="L69" s="47"/>
      <c r="V69" s="7" t="str">
        <f t="shared" si="1"/>
        <v>JULI</v>
      </c>
      <c r="W69" s="52">
        <f t="shared" si="12"/>
        <v>0</v>
      </c>
      <c r="X69" s="52">
        <f t="shared" si="13"/>
        <v>-0.10049627791563276</v>
      </c>
      <c r="Y69" s="53">
        <f t="shared" si="2"/>
        <v>3500</v>
      </c>
      <c r="Z69" s="53">
        <f t="shared" si="3"/>
        <v>24182.5</v>
      </c>
    </row>
    <row r="70" spans="1:26" x14ac:dyDescent="0.3">
      <c r="B70" s="60" t="s">
        <v>91</v>
      </c>
      <c r="C70" s="41">
        <v>1.99</v>
      </c>
      <c r="D70" s="41">
        <v>1.93</v>
      </c>
      <c r="E70" s="41">
        <v>1.93</v>
      </c>
      <c r="F70" s="42">
        <v>1.93</v>
      </c>
      <c r="G70" s="62">
        <v>-6.0000000000000053E-2</v>
      </c>
      <c r="H70" s="62">
        <v>-3.015075376884425</v>
      </c>
      <c r="I70" s="63">
        <v>1023082</v>
      </c>
      <c r="J70" s="64">
        <v>1982532.97</v>
      </c>
      <c r="K70" s="65">
        <v>-0.21224489795918378</v>
      </c>
      <c r="L70" s="47"/>
      <c r="V70" s="7" t="str">
        <f t="shared" si="1"/>
        <v>LASACO</v>
      </c>
      <c r="W70" s="52">
        <f t="shared" si="12"/>
        <v>-3.0150753768844251E-2</v>
      </c>
      <c r="X70" s="52">
        <f t="shared" si="13"/>
        <v>-0.21224489795918378</v>
      </c>
      <c r="Y70" s="53">
        <f t="shared" si="2"/>
        <v>1023082</v>
      </c>
      <c r="Z70" s="53">
        <f t="shared" si="3"/>
        <v>1982532.97</v>
      </c>
    </row>
    <row r="71" spans="1:26" x14ac:dyDescent="0.3">
      <c r="B71" s="60" t="s">
        <v>92</v>
      </c>
      <c r="C71" s="41">
        <v>9.65</v>
      </c>
      <c r="D71" s="41">
        <v>9.65</v>
      </c>
      <c r="E71" s="41">
        <v>9.65</v>
      </c>
      <c r="F71" s="42">
        <v>9.65</v>
      </c>
      <c r="G71" s="62">
        <v>0</v>
      </c>
      <c r="H71" s="62">
        <v>0</v>
      </c>
      <c r="I71" s="63">
        <v>176088</v>
      </c>
      <c r="J71" s="64">
        <v>1620961.85</v>
      </c>
      <c r="K71" s="65">
        <v>0.47328244274809173</v>
      </c>
      <c r="L71" s="47"/>
      <c r="V71" s="7" t="str">
        <f t="shared" si="1"/>
        <v>LEARNAFRCA</v>
      </c>
      <c r="W71" s="52">
        <f t="shared" si="12"/>
        <v>0</v>
      </c>
      <c r="X71" s="52">
        <f t="shared" si="13"/>
        <v>0.47328244274809173</v>
      </c>
      <c r="Y71" s="53">
        <f t="shared" si="2"/>
        <v>176088</v>
      </c>
      <c r="Z71" s="53">
        <f t="shared" si="3"/>
        <v>1620961.85</v>
      </c>
    </row>
    <row r="72" spans="1:26" x14ac:dyDescent="0.3">
      <c r="B72" s="60" t="s">
        <v>93</v>
      </c>
      <c r="C72" s="41">
        <v>4.0999999999999996</v>
      </c>
      <c r="D72" s="41">
        <v>4.4000000000000004</v>
      </c>
      <c r="E72" s="41">
        <v>3.95</v>
      </c>
      <c r="F72" s="42">
        <v>4</v>
      </c>
      <c r="G72" s="62">
        <v>-9.9999999999999645E-2</v>
      </c>
      <c r="H72" s="62">
        <v>-2.4390243902438939</v>
      </c>
      <c r="I72" s="63">
        <v>2408187</v>
      </c>
      <c r="J72" s="64">
        <v>9813251.1500000004</v>
      </c>
      <c r="K72" s="65">
        <v>-0.24385633270321361</v>
      </c>
      <c r="L72" s="47"/>
      <c r="V72" s="7" t="str">
        <f t="shared" si="1"/>
        <v>LEGENDINT</v>
      </c>
      <c r="W72" s="52">
        <f t="shared" si="12"/>
        <v>-2.4390243902438939E-2</v>
      </c>
      <c r="X72" s="52">
        <f t="shared" si="13"/>
        <v>-0.24385633270321361</v>
      </c>
      <c r="Y72" s="53">
        <f t="shared" si="2"/>
        <v>2408187</v>
      </c>
      <c r="Z72" s="53">
        <f t="shared" si="3"/>
        <v>9813251.1500000004</v>
      </c>
    </row>
    <row r="73" spans="1:26" x14ac:dyDescent="0.3">
      <c r="B73" s="60" t="s">
        <v>94</v>
      </c>
      <c r="C73" s="41">
        <v>1.84</v>
      </c>
      <c r="D73" s="41">
        <v>1.8</v>
      </c>
      <c r="E73" s="41">
        <v>1.71</v>
      </c>
      <c r="F73" s="42">
        <v>1.8</v>
      </c>
      <c r="G73" s="62">
        <v>-4.0000000000000036E-2</v>
      </c>
      <c r="H73" s="62">
        <v>-2.1739130434782625</v>
      </c>
      <c r="I73" s="63">
        <v>7195491</v>
      </c>
      <c r="J73" s="64">
        <v>12687313.470000001</v>
      </c>
      <c r="K73" s="65">
        <v>1.1235955056179803E-2</v>
      </c>
      <c r="L73" s="47"/>
      <c r="V73" s="7" t="str">
        <f t="shared" ref="V73:V136" si="16">IF(ISTEXT(B73),B73,"")</f>
        <v>LINKASSURE</v>
      </c>
      <c r="W73" s="52">
        <f t="shared" si="12"/>
        <v>-2.1739130434782625E-2</v>
      </c>
      <c r="X73" s="52">
        <f t="shared" si="13"/>
        <v>1.1235955056179803E-2</v>
      </c>
      <c r="Y73" s="53">
        <f t="shared" ref="Y73:Y136" si="17">IF(ISTEXT(B73),I73,"")</f>
        <v>7195491</v>
      </c>
      <c r="Z73" s="53">
        <f t="shared" ref="Z73:Z136" si="18">IF(ISTEXT(B73),J73,"")</f>
        <v>12687313.470000001</v>
      </c>
    </row>
    <row r="74" spans="1:26" x14ac:dyDescent="0.3">
      <c r="B74" s="60" t="s">
        <v>95</v>
      </c>
      <c r="C74" s="41">
        <v>8.0500000000000007</v>
      </c>
      <c r="D74" s="61">
        <v>8.0500000000000007</v>
      </c>
      <c r="E74" s="61">
        <v>8.0500000000000007</v>
      </c>
      <c r="F74" s="42">
        <v>8.0500000000000007</v>
      </c>
      <c r="G74" s="62">
        <v>0</v>
      </c>
      <c r="H74" s="62">
        <v>0</v>
      </c>
      <c r="I74" s="63">
        <v>525048</v>
      </c>
      <c r="J74" s="64">
        <v>4183693.15</v>
      </c>
      <c r="K74" s="65">
        <v>0.33057851239669445</v>
      </c>
      <c r="L74" s="47"/>
      <c r="V74" s="7" t="str">
        <f t="shared" si="16"/>
        <v>LIVESTOCK</v>
      </c>
      <c r="W74" s="52">
        <f t="shared" ref="W74:W137" si="19">IF(ISTEXT(B74),H74,"")/100</f>
        <v>0</v>
      </c>
      <c r="X74" s="52">
        <f t="shared" ref="X74:X137" si="20">IF(ISTEXT(B74),K74,"")</f>
        <v>0.33057851239669445</v>
      </c>
      <c r="Y74" s="53">
        <f t="shared" si="17"/>
        <v>525048</v>
      </c>
      <c r="Z74" s="53">
        <f t="shared" si="18"/>
        <v>4183693.15</v>
      </c>
    </row>
    <row r="75" spans="1:26" x14ac:dyDescent="0.3">
      <c r="B75" s="60" t="s">
        <v>96</v>
      </c>
      <c r="C75" s="41">
        <v>3.59</v>
      </c>
      <c r="D75" s="61">
        <v>3.59</v>
      </c>
      <c r="E75" s="61">
        <v>3.59</v>
      </c>
      <c r="F75" s="42">
        <v>3.59</v>
      </c>
      <c r="G75" s="62">
        <v>0</v>
      </c>
      <c r="H75" s="62">
        <v>0</v>
      </c>
      <c r="I75" s="63">
        <v>321713</v>
      </c>
      <c r="J75" s="64">
        <v>1045701.62</v>
      </c>
      <c r="K75" s="65">
        <v>4.057971014492745E-2</v>
      </c>
      <c r="L75" s="47"/>
      <c r="V75" s="7" t="str">
        <f t="shared" si="16"/>
        <v>LIVINGTRUST</v>
      </c>
      <c r="W75" s="52">
        <f t="shared" si="19"/>
        <v>0</v>
      </c>
      <c r="X75" s="52">
        <f t="shared" si="20"/>
        <v>4.057971014492745E-2</v>
      </c>
      <c r="Y75" s="53">
        <f t="shared" si="17"/>
        <v>321713</v>
      </c>
      <c r="Z75" s="53">
        <f t="shared" si="18"/>
        <v>1045701.62</v>
      </c>
    </row>
    <row r="76" spans="1:26" x14ac:dyDescent="0.3">
      <c r="B76" s="60" t="s">
        <v>97</v>
      </c>
      <c r="C76" s="41">
        <v>12.8</v>
      </c>
      <c r="D76" s="41">
        <v>12</v>
      </c>
      <c r="E76" s="41">
        <v>12</v>
      </c>
      <c r="F76" s="42">
        <v>12</v>
      </c>
      <c r="G76" s="62">
        <v>-0.80000000000000071</v>
      </c>
      <c r="H76" s="62">
        <v>-6.2500000000000053</v>
      </c>
      <c r="I76" s="63">
        <v>684173</v>
      </c>
      <c r="J76" s="64">
        <v>8249267.7000000002</v>
      </c>
      <c r="K76" s="65">
        <v>-0.12408759124087587</v>
      </c>
      <c r="L76" s="47"/>
      <c r="V76" s="7" t="str">
        <f t="shared" si="16"/>
        <v>MANSARD</v>
      </c>
      <c r="W76" s="52">
        <f t="shared" si="19"/>
        <v>-6.2500000000000056E-2</v>
      </c>
      <c r="X76" s="52">
        <f t="shared" si="20"/>
        <v>-0.12408759124087587</v>
      </c>
      <c r="Y76" s="53">
        <f t="shared" si="17"/>
        <v>684173</v>
      </c>
      <c r="Z76" s="53">
        <f t="shared" si="18"/>
        <v>8249267.7000000002</v>
      </c>
    </row>
    <row r="77" spans="1:26" x14ac:dyDescent="0.3">
      <c r="B77" s="60" t="s">
        <v>98</v>
      </c>
      <c r="C77" s="41">
        <v>37</v>
      </c>
      <c r="D77" s="61">
        <v>37</v>
      </c>
      <c r="E77" s="61">
        <v>37</v>
      </c>
      <c r="F77" s="42">
        <v>37</v>
      </c>
      <c r="G77" s="62">
        <v>0</v>
      </c>
      <c r="H77" s="62">
        <v>0</v>
      </c>
      <c r="I77" s="63">
        <v>437400</v>
      </c>
      <c r="J77" s="64">
        <v>16488644.65</v>
      </c>
      <c r="K77" s="65">
        <v>0.94736842105263164</v>
      </c>
      <c r="L77" s="47"/>
      <c r="V77" s="7" t="str">
        <f t="shared" si="16"/>
        <v>MAYBAKER</v>
      </c>
      <c r="W77" s="52">
        <f t="shared" si="19"/>
        <v>0</v>
      </c>
      <c r="X77" s="52">
        <f t="shared" si="20"/>
        <v>0.94736842105263164</v>
      </c>
      <c r="Y77" s="53">
        <f t="shared" si="17"/>
        <v>437400</v>
      </c>
      <c r="Z77" s="53">
        <f t="shared" si="18"/>
        <v>16488644.65</v>
      </c>
    </row>
    <row r="78" spans="1:26" x14ac:dyDescent="0.3">
      <c r="B78" s="60" t="s">
        <v>99</v>
      </c>
      <c r="C78" s="41">
        <v>3.14</v>
      </c>
      <c r="D78" s="41">
        <v>3.22</v>
      </c>
      <c r="E78" s="41">
        <v>3.14</v>
      </c>
      <c r="F78" s="42">
        <v>3.17</v>
      </c>
      <c r="G78" s="62">
        <v>2.9999999999999805E-2</v>
      </c>
      <c r="H78" s="62">
        <v>0.95541401273884718</v>
      </c>
      <c r="I78" s="63">
        <v>3754040</v>
      </c>
      <c r="J78" s="64">
        <v>11850145.449999999</v>
      </c>
      <c r="K78" s="65">
        <v>2.2580645161290214E-2</v>
      </c>
      <c r="L78" s="47"/>
      <c r="V78" s="7" t="str">
        <f t="shared" si="16"/>
        <v>MBENEFIT</v>
      </c>
      <c r="W78" s="52">
        <f t="shared" si="19"/>
        <v>9.5541401273884722E-3</v>
      </c>
      <c r="X78" s="52">
        <f t="shared" si="20"/>
        <v>2.2580645161290214E-2</v>
      </c>
      <c r="Y78" s="53">
        <f t="shared" si="17"/>
        <v>3754040</v>
      </c>
      <c r="Z78" s="53">
        <f t="shared" si="18"/>
        <v>11850145.449999999</v>
      </c>
    </row>
    <row r="79" spans="1:26" x14ac:dyDescent="0.3">
      <c r="B79" s="60" t="s">
        <v>100</v>
      </c>
      <c r="C79" s="41">
        <v>5.2</v>
      </c>
      <c r="D79" s="41">
        <v>5.2</v>
      </c>
      <c r="E79" s="41">
        <v>5.2</v>
      </c>
      <c r="F79" s="42">
        <v>5.2</v>
      </c>
      <c r="G79" s="62">
        <v>0</v>
      </c>
      <c r="H79" s="62">
        <v>0</v>
      </c>
      <c r="I79" s="63">
        <v>760153</v>
      </c>
      <c r="J79" s="64">
        <v>3949129.6</v>
      </c>
      <c r="K79" s="65">
        <v>0.5902140672782874</v>
      </c>
      <c r="L79" s="47"/>
      <c r="V79" s="7" t="str">
        <f t="shared" si="16"/>
        <v>MCNICHOLS</v>
      </c>
      <c r="W79" s="52">
        <f t="shared" si="19"/>
        <v>0</v>
      </c>
      <c r="X79" s="52">
        <f t="shared" si="20"/>
        <v>0.5902140672782874</v>
      </c>
      <c r="Y79" s="53">
        <f t="shared" si="17"/>
        <v>760153</v>
      </c>
      <c r="Z79" s="53">
        <f t="shared" si="18"/>
        <v>3949129.6</v>
      </c>
    </row>
    <row r="80" spans="1:26" x14ac:dyDescent="0.3">
      <c r="A80" t="s">
        <v>45</v>
      </c>
      <c r="B80" s="60" t="s">
        <v>101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181355</v>
      </c>
      <c r="J80" s="64">
        <v>9176563</v>
      </c>
      <c r="K80" s="65">
        <v>-0.1380368098159509</v>
      </c>
      <c r="L80" s="47"/>
      <c r="V80" s="7" t="str">
        <f t="shared" si="16"/>
        <v>MECURE</v>
      </c>
      <c r="W80" s="52">
        <f t="shared" si="19"/>
        <v>0</v>
      </c>
      <c r="X80" s="52">
        <f t="shared" si="20"/>
        <v>-0.1380368098159509</v>
      </c>
      <c r="Y80" s="53">
        <f t="shared" si="17"/>
        <v>181355</v>
      </c>
      <c r="Z80" s="53">
        <f t="shared" si="18"/>
        <v>9176563</v>
      </c>
    </row>
    <row r="81" spans="2:26" x14ac:dyDescent="0.3">
      <c r="B81" s="60" t="s">
        <v>102</v>
      </c>
      <c r="C81" s="41">
        <v>16.7</v>
      </c>
      <c r="D81" s="41">
        <v>16.7</v>
      </c>
      <c r="E81" s="41">
        <v>16.7</v>
      </c>
      <c r="F81" s="42">
        <v>16.7</v>
      </c>
      <c r="G81" s="62">
        <v>0</v>
      </c>
      <c r="H81" s="62">
        <v>0</v>
      </c>
      <c r="I81" s="63">
        <v>72454</v>
      </c>
      <c r="J81" s="64">
        <v>1110677.3999999999</v>
      </c>
      <c r="K81" s="65">
        <v>0.28957528957528966</v>
      </c>
      <c r="L81" s="47"/>
      <c r="V81" s="7" t="str">
        <f t="shared" si="16"/>
        <v>MEYER</v>
      </c>
      <c r="W81" s="52">
        <f t="shared" si="19"/>
        <v>0</v>
      </c>
      <c r="X81" s="52">
        <f t="shared" si="20"/>
        <v>0.28957528957528966</v>
      </c>
      <c r="Y81" s="53">
        <f t="shared" si="17"/>
        <v>72454</v>
      </c>
      <c r="Z81" s="53">
        <f t="shared" si="18"/>
        <v>1110677.3999999999</v>
      </c>
    </row>
    <row r="82" spans="2:26" x14ac:dyDescent="0.3">
      <c r="B82" s="60" t="s">
        <v>103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509</v>
      </c>
      <c r="J82" s="64">
        <v>5217.25</v>
      </c>
      <c r="K82" s="65">
        <v>1.0194174757281553</v>
      </c>
      <c r="L82" s="47"/>
      <c r="V82" s="7" t="str">
        <f t="shared" si="16"/>
        <v>MORISON</v>
      </c>
      <c r="W82" s="52">
        <f t="shared" si="19"/>
        <v>0</v>
      </c>
      <c r="X82" s="52">
        <f t="shared" si="20"/>
        <v>1.0194174757281553</v>
      </c>
      <c r="Y82" s="53">
        <f t="shared" si="17"/>
        <v>509</v>
      </c>
      <c r="Z82" s="53">
        <f t="shared" si="18"/>
        <v>5217.25</v>
      </c>
    </row>
    <row r="83" spans="2:26" x14ac:dyDescent="0.3">
      <c r="B83" s="60" t="s">
        <v>104</v>
      </c>
      <c r="C83" s="41">
        <v>805</v>
      </c>
      <c r="D83" s="41">
        <v>805</v>
      </c>
      <c r="E83" s="41">
        <v>805</v>
      </c>
      <c r="F83" s="42">
        <v>805</v>
      </c>
      <c r="G83" s="62">
        <v>0</v>
      </c>
      <c r="H83" s="62">
        <v>0</v>
      </c>
      <c r="I83" s="63">
        <v>44593887</v>
      </c>
      <c r="J83" s="64">
        <v>31373250805.399998</v>
      </c>
      <c r="K83" s="65">
        <v>0.57534246575342474</v>
      </c>
      <c r="L83" s="47"/>
      <c r="V83" s="7" t="str">
        <f t="shared" si="16"/>
        <v>MTNN</v>
      </c>
      <c r="W83" s="52">
        <f t="shared" si="19"/>
        <v>0</v>
      </c>
      <c r="X83" s="52">
        <f t="shared" si="20"/>
        <v>0.57534246575342474</v>
      </c>
      <c r="Y83" s="53">
        <f t="shared" si="17"/>
        <v>44593887</v>
      </c>
      <c r="Z83" s="53">
        <f t="shared" si="18"/>
        <v>31373250805.399998</v>
      </c>
    </row>
    <row r="84" spans="2:26" x14ac:dyDescent="0.3">
      <c r="B84" s="60" t="s">
        <v>105</v>
      </c>
      <c r="C84" s="41">
        <v>21.3</v>
      </c>
      <c r="D84" s="41">
        <v>21.3</v>
      </c>
      <c r="E84" s="41">
        <v>21.3</v>
      </c>
      <c r="F84" s="42">
        <v>21.3</v>
      </c>
      <c r="G84" s="62">
        <v>0</v>
      </c>
      <c r="H84" s="62">
        <v>0</v>
      </c>
      <c r="I84" s="63">
        <v>9610</v>
      </c>
      <c r="J84" s="64">
        <v>184512</v>
      </c>
      <c r="K84" s="65">
        <v>0.59550561797752821</v>
      </c>
      <c r="L84" s="47"/>
      <c r="V84" s="7" t="str">
        <f t="shared" si="16"/>
        <v>MULTIVERSE</v>
      </c>
      <c r="W84" s="52">
        <f t="shared" si="19"/>
        <v>0</v>
      </c>
      <c r="X84" s="52">
        <f t="shared" si="20"/>
        <v>0.59550561797752821</v>
      </c>
      <c r="Y84" s="53">
        <f t="shared" si="17"/>
        <v>9610</v>
      </c>
      <c r="Z84" s="53">
        <f t="shared" si="18"/>
        <v>184512</v>
      </c>
    </row>
    <row r="85" spans="2:26" x14ac:dyDescent="0.3">
      <c r="B85" s="60" t="s">
        <v>106</v>
      </c>
      <c r="C85" s="41">
        <v>150.19999999999999</v>
      </c>
      <c r="D85" s="41">
        <v>150.19999999999999</v>
      </c>
      <c r="E85" s="41">
        <v>150.19999999999999</v>
      </c>
      <c r="F85" s="42">
        <v>150.19999999999999</v>
      </c>
      <c r="G85" s="62">
        <v>0</v>
      </c>
      <c r="H85" s="62">
        <v>0</v>
      </c>
      <c r="I85" s="63">
        <v>441832</v>
      </c>
      <c r="J85" s="64">
        <v>60382005</v>
      </c>
      <c r="K85" s="65">
        <v>0.39074074074074061</v>
      </c>
      <c r="L85" s="47"/>
      <c r="V85" s="7" t="str">
        <f t="shared" si="16"/>
        <v>NAHCO</v>
      </c>
      <c r="W85" s="52">
        <f t="shared" si="19"/>
        <v>0</v>
      </c>
      <c r="X85" s="52">
        <f t="shared" si="20"/>
        <v>0.39074074074074061</v>
      </c>
      <c r="Y85" s="53">
        <f t="shared" si="17"/>
        <v>441832</v>
      </c>
      <c r="Z85" s="53">
        <f t="shared" si="18"/>
        <v>60382005</v>
      </c>
    </row>
    <row r="86" spans="2:26" x14ac:dyDescent="0.3">
      <c r="B86" s="60" t="s">
        <v>107</v>
      </c>
      <c r="C86" s="41">
        <v>195</v>
      </c>
      <c r="D86" s="61">
        <v>195</v>
      </c>
      <c r="E86" s="61">
        <v>195</v>
      </c>
      <c r="F86" s="42">
        <v>195</v>
      </c>
      <c r="G86" s="62">
        <v>0</v>
      </c>
      <c r="H86" s="62">
        <v>0</v>
      </c>
      <c r="I86" s="63">
        <v>238104</v>
      </c>
      <c r="J86" s="64">
        <v>41938248.5</v>
      </c>
      <c r="K86" s="65">
        <v>0.81395348837209291</v>
      </c>
      <c r="L86" s="47"/>
      <c r="V86" s="7" t="str">
        <f t="shared" si="16"/>
        <v>NASCON</v>
      </c>
      <c r="W86" s="52">
        <f t="shared" si="19"/>
        <v>0</v>
      </c>
      <c r="X86" s="52">
        <f t="shared" si="20"/>
        <v>0.81395348837209291</v>
      </c>
      <c r="Y86" s="53">
        <f t="shared" si="17"/>
        <v>238104</v>
      </c>
      <c r="Z86" s="53">
        <f t="shared" si="18"/>
        <v>41938248.5</v>
      </c>
    </row>
    <row r="87" spans="2:26" x14ac:dyDescent="0.3">
      <c r="B87" s="60" t="s">
        <v>108</v>
      </c>
      <c r="C87" s="41">
        <v>69.7</v>
      </c>
      <c r="D87" s="41">
        <v>69.05</v>
      </c>
      <c r="E87" s="41">
        <v>67</v>
      </c>
      <c r="F87" s="42">
        <v>68</v>
      </c>
      <c r="G87" s="62">
        <v>-1.7000000000000028</v>
      </c>
      <c r="H87" s="62">
        <v>-2.4390243902439064</v>
      </c>
      <c r="I87" s="63">
        <v>8254111</v>
      </c>
      <c r="J87" s="64">
        <v>560909563.60000002</v>
      </c>
      <c r="K87" s="65">
        <v>-9.6945551128817975E-2</v>
      </c>
      <c r="L87" s="47"/>
      <c r="V87" s="7" t="str">
        <f t="shared" si="16"/>
        <v>NB</v>
      </c>
      <c r="W87" s="52">
        <f t="shared" si="19"/>
        <v>-2.4390243902439063E-2</v>
      </c>
      <c r="X87" s="52">
        <f t="shared" si="20"/>
        <v>-9.6945551128817975E-2</v>
      </c>
      <c r="Y87" s="53">
        <f t="shared" si="17"/>
        <v>8254111</v>
      </c>
      <c r="Z87" s="53">
        <f t="shared" si="18"/>
        <v>560909563.60000002</v>
      </c>
    </row>
    <row r="88" spans="2:26" x14ac:dyDescent="0.3">
      <c r="B88" s="60" t="s">
        <v>109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1227</v>
      </c>
      <c r="J88" s="64">
        <v>178037.7</v>
      </c>
      <c r="K88" s="65">
        <v>1.2173314993122419</v>
      </c>
      <c r="L88" s="47"/>
      <c r="V88" s="7" t="str">
        <f t="shared" si="16"/>
        <v>NCR</v>
      </c>
      <c r="W88" s="52">
        <f t="shared" si="19"/>
        <v>0</v>
      </c>
      <c r="X88" s="52">
        <f t="shared" si="20"/>
        <v>1.2173314993122419</v>
      </c>
      <c r="Y88" s="53">
        <f t="shared" si="17"/>
        <v>1227</v>
      </c>
      <c r="Z88" s="53">
        <f t="shared" si="18"/>
        <v>178037.7</v>
      </c>
    </row>
    <row r="89" spans="2:26" x14ac:dyDescent="0.3">
      <c r="B89" s="60" t="s">
        <v>110</v>
      </c>
      <c r="C89" s="41">
        <v>8.5500000000000007</v>
      </c>
      <c r="D89" s="41">
        <v>8.5500000000000007</v>
      </c>
      <c r="E89" s="41">
        <v>8.5500000000000007</v>
      </c>
      <c r="F89" s="42">
        <v>8.5500000000000007</v>
      </c>
      <c r="G89" s="62">
        <v>0</v>
      </c>
      <c r="H89" s="62">
        <v>0</v>
      </c>
      <c r="I89" s="63">
        <v>418719</v>
      </c>
      <c r="J89" s="64">
        <v>3465308.9</v>
      </c>
      <c r="K89" s="65">
        <v>0.47413793103448287</v>
      </c>
      <c r="L89" s="47"/>
      <c r="V89" s="7" t="str">
        <f t="shared" si="16"/>
        <v>NEIMETH</v>
      </c>
      <c r="W89" s="52">
        <f t="shared" si="19"/>
        <v>0</v>
      </c>
      <c r="X89" s="52">
        <f t="shared" si="20"/>
        <v>0.47413793103448287</v>
      </c>
      <c r="Y89" s="53">
        <f t="shared" si="17"/>
        <v>418719</v>
      </c>
      <c r="Z89" s="53">
        <f t="shared" si="18"/>
        <v>3465308.9</v>
      </c>
    </row>
    <row r="90" spans="2:26" x14ac:dyDescent="0.3">
      <c r="B90" s="60" t="s">
        <v>111</v>
      </c>
      <c r="C90" s="41">
        <v>34</v>
      </c>
      <c r="D90" s="61">
        <v>33.4</v>
      </c>
      <c r="E90" s="61">
        <v>33.4</v>
      </c>
      <c r="F90" s="42">
        <v>33.4</v>
      </c>
      <c r="G90" s="62">
        <v>-0.60000000000000142</v>
      </c>
      <c r="H90" s="62">
        <v>-1.7647058823529453</v>
      </c>
      <c r="I90" s="63">
        <v>840851</v>
      </c>
      <c r="J90" s="64">
        <v>27363471.449999999</v>
      </c>
      <c r="K90" s="65">
        <v>0.24626865671641784</v>
      </c>
      <c r="L90" s="47"/>
      <c r="V90" s="7" t="str">
        <f t="shared" si="16"/>
        <v>NEM</v>
      </c>
      <c r="W90" s="52">
        <f t="shared" si="19"/>
        <v>-1.7647058823529453E-2</v>
      </c>
      <c r="X90" s="52">
        <f t="shared" si="20"/>
        <v>0.24626865671641784</v>
      </c>
      <c r="Y90" s="53">
        <f t="shared" si="17"/>
        <v>840851</v>
      </c>
      <c r="Z90" s="53">
        <f t="shared" si="18"/>
        <v>27363471.449999999</v>
      </c>
    </row>
    <row r="91" spans="2:26" x14ac:dyDescent="0.3">
      <c r="B91" s="60" t="s">
        <v>112</v>
      </c>
      <c r="C91" s="41">
        <v>2800</v>
      </c>
      <c r="D91" s="61">
        <v>2800</v>
      </c>
      <c r="E91" s="61">
        <v>2800</v>
      </c>
      <c r="F91" s="42">
        <v>2800</v>
      </c>
      <c r="G91" s="62">
        <v>0</v>
      </c>
      <c r="H91" s="62">
        <v>0</v>
      </c>
      <c r="I91" s="63">
        <v>7099</v>
      </c>
      <c r="J91" s="64">
        <v>19645418.800000001</v>
      </c>
      <c r="K91" s="65">
        <v>0.4300306435137895</v>
      </c>
      <c r="L91" s="47"/>
      <c r="V91" s="7" t="str">
        <f t="shared" si="16"/>
        <v>NESTLE</v>
      </c>
      <c r="W91" s="52">
        <f t="shared" si="19"/>
        <v>0</v>
      </c>
      <c r="X91" s="52">
        <f t="shared" si="20"/>
        <v>0.4300306435137895</v>
      </c>
      <c r="Y91" s="53">
        <f t="shared" si="17"/>
        <v>7099</v>
      </c>
      <c r="Z91" s="53">
        <f t="shared" si="18"/>
        <v>19645418.800000001</v>
      </c>
    </row>
    <row r="92" spans="2:26" x14ac:dyDescent="0.3">
      <c r="B92" s="60" t="s">
        <v>113</v>
      </c>
      <c r="C92" s="41">
        <v>138.80000000000001</v>
      </c>
      <c r="D92" s="61">
        <v>138.80000000000001</v>
      </c>
      <c r="E92" s="61">
        <v>138.80000000000001</v>
      </c>
      <c r="F92" s="42">
        <v>138.80000000000001</v>
      </c>
      <c r="G92" s="62">
        <v>0</v>
      </c>
      <c r="H92" s="62">
        <v>0</v>
      </c>
      <c r="I92" s="63">
        <v>1321623</v>
      </c>
      <c r="J92" s="64">
        <v>172315112.90000001</v>
      </c>
      <c r="K92" s="65">
        <v>0.9828571428571431</v>
      </c>
      <c r="L92" s="47"/>
      <c r="V92" s="7" t="str">
        <f t="shared" si="16"/>
        <v>NGXGROUP</v>
      </c>
      <c r="W92" s="52">
        <f t="shared" si="19"/>
        <v>0</v>
      </c>
      <c r="X92" s="52">
        <f t="shared" si="20"/>
        <v>0.9828571428571431</v>
      </c>
      <c r="Y92" s="53">
        <f t="shared" si="17"/>
        <v>1321623</v>
      </c>
      <c r="Z92" s="53">
        <f t="shared" si="18"/>
        <v>172315112.90000001</v>
      </c>
    </row>
    <row r="93" spans="2:26" x14ac:dyDescent="0.3">
      <c r="B93" s="60" t="s">
        <v>114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198225</v>
      </c>
      <c r="J93" s="64">
        <v>31870264.199999999</v>
      </c>
      <c r="K93" s="65">
        <v>0.28434782608695652</v>
      </c>
      <c r="L93" s="47"/>
      <c r="V93" s="7" t="str">
        <f t="shared" si="16"/>
        <v>NIDF</v>
      </c>
      <c r="W93" s="52">
        <f t="shared" si="19"/>
        <v>0</v>
      </c>
      <c r="X93" s="52">
        <f t="shared" si="20"/>
        <v>0.28434782608695652</v>
      </c>
      <c r="Y93" s="53">
        <f t="shared" si="17"/>
        <v>198225</v>
      </c>
      <c r="Z93" s="53">
        <f t="shared" si="18"/>
        <v>31870264.199999999</v>
      </c>
    </row>
    <row r="94" spans="2:26" x14ac:dyDescent="0.3">
      <c r="B94" s="60" t="s">
        <v>115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1126</v>
      </c>
      <c r="J94" s="64">
        <v>80509</v>
      </c>
      <c r="K94" s="65">
        <v>-5.8125741399762676E-2</v>
      </c>
      <c r="L94" s="47"/>
      <c r="V94" s="7" t="str">
        <f t="shared" si="16"/>
        <v>NNFM</v>
      </c>
      <c r="W94" s="52">
        <f t="shared" si="19"/>
        <v>0</v>
      </c>
      <c r="X94" s="52">
        <f t="shared" si="20"/>
        <v>-5.8125741399762676E-2</v>
      </c>
      <c r="Y94" s="53">
        <f t="shared" si="17"/>
        <v>1126</v>
      </c>
      <c r="Z94" s="53">
        <f t="shared" si="18"/>
        <v>80509</v>
      </c>
    </row>
    <row r="95" spans="2:26" x14ac:dyDescent="0.3">
      <c r="B95" s="60" t="s">
        <v>116</v>
      </c>
      <c r="C95" s="41">
        <v>4</v>
      </c>
      <c r="D95" s="61">
        <v>4.05</v>
      </c>
      <c r="E95" s="61">
        <v>4</v>
      </c>
      <c r="F95" s="42">
        <v>4.05</v>
      </c>
      <c r="G95" s="62">
        <v>4.9999999999999822E-2</v>
      </c>
      <c r="H95" s="62">
        <v>1.2499999999999956</v>
      </c>
      <c r="I95" s="63">
        <v>2902522</v>
      </c>
      <c r="J95" s="64">
        <v>11668930.6</v>
      </c>
      <c r="K95" s="65">
        <v>9.1644204851752065E-2</v>
      </c>
      <c r="L95" s="47"/>
      <c r="V95" s="7" t="str">
        <f t="shared" si="16"/>
        <v>NPFMCRFBK</v>
      </c>
      <c r="W95" s="52">
        <f t="shared" si="19"/>
        <v>1.2499999999999956E-2</v>
      </c>
      <c r="X95" s="52">
        <f t="shared" si="20"/>
        <v>9.1644204851752065E-2</v>
      </c>
      <c r="Y95" s="53">
        <f t="shared" si="17"/>
        <v>2902522</v>
      </c>
      <c r="Z95" s="53">
        <f t="shared" si="18"/>
        <v>11668930.6</v>
      </c>
    </row>
    <row r="96" spans="2:26" x14ac:dyDescent="0.3">
      <c r="B96" s="60" t="s">
        <v>117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3366</v>
      </c>
      <c r="J96" s="64">
        <v>367311</v>
      </c>
      <c r="K96" s="65">
        <v>9.7087378640776656E-2</v>
      </c>
      <c r="L96" s="47"/>
      <c r="V96" s="7" t="str">
        <f t="shared" si="16"/>
        <v>NREIT</v>
      </c>
      <c r="W96" s="52">
        <f t="shared" si="19"/>
        <v>0</v>
      </c>
      <c r="X96" s="52">
        <f t="shared" si="20"/>
        <v>9.7087378640776656E-2</v>
      </c>
      <c r="Y96" s="53">
        <f t="shared" si="17"/>
        <v>3366</v>
      </c>
      <c r="Z96" s="53">
        <f t="shared" si="18"/>
        <v>367311</v>
      </c>
    </row>
    <row r="97" spans="2:26" x14ac:dyDescent="0.3">
      <c r="B97" s="60" t="s">
        <v>118</v>
      </c>
      <c r="C97" s="41">
        <v>0.79</v>
      </c>
      <c r="D97" s="41">
        <v>0.81</v>
      </c>
      <c r="E97" s="41">
        <v>0.79</v>
      </c>
      <c r="F97" s="42">
        <v>0.81</v>
      </c>
      <c r="G97" s="62">
        <v>2.0000000000000018E-2</v>
      </c>
      <c r="H97" s="62">
        <v>2.5316455696202551</v>
      </c>
      <c r="I97" s="63">
        <v>4580672</v>
      </c>
      <c r="J97" s="64">
        <v>3650377.7</v>
      </c>
      <c r="K97" s="65">
        <v>6.578947368421062E-2</v>
      </c>
      <c r="L97" s="47"/>
      <c r="V97" s="7" t="str">
        <f t="shared" si="16"/>
        <v>NSLTECH</v>
      </c>
      <c r="W97" s="52">
        <f t="shared" si="19"/>
        <v>2.5316455696202552E-2</v>
      </c>
      <c r="X97" s="52">
        <f t="shared" si="20"/>
        <v>6.578947368421062E-2</v>
      </c>
      <c r="Y97" s="53">
        <f t="shared" si="17"/>
        <v>4580672</v>
      </c>
      <c r="Z97" s="53">
        <f t="shared" si="18"/>
        <v>3650377.7</v>
      </c>
    </row>
    <row r="98" spans="2:26" x14ac:dyDescent="0.3">
      <c r="B98" s="60" t="s">
        <v>119</v>
      </c>
      <c r="C98" s="41">
        <v>34.700000000000003</v>
      </c>
      <c r="D98" s="41">
        <v>35.15</v>
      </c>
      <c r="E98" s="41">
        <v>34.700000000000003</v>
      </c>
      <c r="F98" s="42">
        <v>35.1</v>
      </c>
      <c r="G98" s="62">
        <v>0.39999999999999858</v>
      </c>
      <c r="H98" s="62">
        <v>1.1527377521613791</v>
      </c>
      <c r="I98" s="63">
        <v>2876338</v>
      </c>
      <c r="J98" s="64">
        <v>100595048.05</v>
      </c>
      <c r="K98" s="65">
        <v>-0.12686567164179108</v>
      </c>
      <c r="L98" s="47"/>
      <c r="V98" s="7" t="str">
        <f t="shared" si="16"/>
        <v>OANDO</v>
      </c>
      <c r="W98" s="52">
        <f t="shared" si="19"/>
        <v>1.152737752161379E-2</v>
      </c>
      <c r="X98" s="52">
        <f t="shared" si="20"/>
        <v>-0.12686567164179108</v>
      </c>
      <c r="Y98" s="53">
        <f t="shared" si="17"/>
        <v>2876338</v>
      </c>
      <c r="Z98" s="53">
        <f t="shared" si="18"/>
        <v>100595048.05</v>
      </c>
    </row>
    <row r="99" spans="2:26" x14ac:dyDescent="0.3">
      <c r="B99" s="60" t="s">
        <v>120</v>
      </c>
      <c r="C99" s="41">
        <v>1418</v>
      </c>
      <c r="D99" s="61">
        <v>1418</v>
      </c>
      <c r="E99" s="61">
        <v>1418</v>
      </c>
      <c r="F99" s="42">
        <v>1418</v>
      </c>
      <c r="G99" s="62">
        <v>0</v>
      </c>
      <c r="H99" s="62">
        <v>0</v>
      </c>
      <c r="I99" s="63">
        <v>54113</v>
      </c>
      <c r="J99" s="64">
        <v>69059010.599999994</v>
      </c>
      <c r="K99" s="65">
        <v>0.29497716894977177</v>
      </c>
      <c r="L99" s="47"/>
      <c r="V99" s="7" t="str">
        <f t="shared" si="16"/>
        <v>OKOMUOIL</v>
      </c>
      <c r="W99" s="52">
        <f t="shared" si="19"/>
        <v>0</v>
      </c>
      <c r="X99" s="52">
        <f t="shared" si="20"/>
        <v>0.29497716894977177</v>
      </c>
      <c r="Y99" s="53">
        <f t="shared" si="17"/>
        <v>54113</v>
      </c>
      <c r="Z99" s="53">
        <f t="shared" si="18"/>
        <v>69059010.599999994</v>
      </c>
    </row>
    <row r="100" spans="2:26" x14ac:dyDescent="0.3">
      <c r="B100" s="60" t="s">
        <v>121</v>
      </c>
      <c r="C100" s="41">
        <v>1.66</v>
      </c>
      <c r="D100" s="41">
        <v>1.51</v>
      </c>
      <c r="E100" s="41">
        <v>1.51</v>
      </c>
      <c r="F100" s="42">
        <v>1.51</v>
      </c>
      <c r="G100" s="62">
        <v>-0.14999999999999991</v>
      </c>
      <c r="H100" s="62">
        <v>-9.0361445783132481</v>
      </c>
      <c r="I100" s="63">
        <v>1028734</v>
      </c>
      <c r="J100" s="64">
        <v>1628391.95</v>
      </c>
      <c r="K100" s="65">
        <v>0.33628318584070804</v>
      </c>
      <c r="L100" s="47"/>
      <c r="V100" s="7" t="str">
        <f t="shared" si="16"/>
        <v>OMATEK</v>
      </c>
      <c r="W100" s="52">
        <f t="shared" si="19"/>
        <v>-9.0361445783132488E-2</v>
      </c>
      <c r="X100" s="52">
        <f t="shared" si="20"/>
        <v>0.33628318584070804</v>
      </c>
      <c r="Y100" s="53">
        <f t="shared" si="17"/>
        <v>1028734</v>
      </c>
      <c r="Z100" s="53">
        <f t="shared" si="18"/>
        <v>1628391.95</v>
      </c>
    </row>
    <row r="101" spans="2:26" x14ac:dyDescent="0.3">
      <c r="B101" s="60" t="s">
        <v>122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14569</v>
      </c>
      <c r="J101" s="64">
        <v>403186.45</v>
      </c>
      <c r="K101" s="65">
        <v>2.04</v>
      </c>
      <c r="L101" s="47"/>
      <c r="V101" s="7" t="str">
        <f t="shared" si="16"/>
        <v>PREMPAINTS</v>
      </c>
      <c r="W101" s="52">
        <f t="shared" si="19"/>
        <v>0</v>
      </c>
      <c r="X101" s="52">
        <f t="shared" si="20"/>
        <v>2.04</v>
      </c>
      <c r="Y101" s="53">
        <f t="shared" si="17"/>
        <v>14569</v>
      </c>
      <c r="Z101" s="53">
        <f t="shared" si="18"/>
        <v>403186.45</v>
      </c>
    </row>
    <row r="102" spans="2:26" x14ac:dyDescent="0.3">
      <c r="B102" s="60" t="s">
        <v>123</v>
      </c>
      <c r="C102" s="41">
        <v>2055.3000000000002</v>
      </c>
      <c r="D102" s="41">
        <v>2055.3000000000002</v>
      </c>
      <c r="E102" s="41">
        <v>2055.3000000000002</v>
      </c>
      <c r="F102" s="42">
        <v>2055.3000000000002</v>
      </c>
      <c r="G102" s="62">
        <v>0</v>
      </c>
      <c r="H102" s="62">
        <v>0</v>
      </c>
      <c r="I102" s="63">
        <v>41974</v>
      </c>
      <c r="J102" s="64">
        <v>77643505.200000003</v>
      </c>
      <c r="K102" s="65">
        <v>0.41744827586206901</v>
      </c>
      <c r="L102" s="47"/>
      <c r="V102" s="7" t="str">
        <f t="shared" si="16"/>
        <v>PRESCO</v>
      </c>
      <c r="W102" s="52">
        <f t="shared" si="19"/>
        <v>0</v>
      </c>
      <c r="X102" s="52">
        <f t="shared" si="20"/>
        <v>0.41744827586206901</v>
      </c>
      <c r="Y102" s="53">
        <f t="shared" si="17"/>
        <v>41974</v>
      </c>
      <c r="Z102" s="53">
        <f t="shared" si="18"/>
        <v>77643505.200000003</v>
      </c>
    </row>
    <row r="103" spans="2:26" x14ac:dyDescent="0.3">
      <c r="B103" s="60" t="s">
        <v>124</v>
      </c>
      <c r="C103" s="41">
        <v>1.47</v>
      </c>
      <c r="D103" s="41">
        <v>1.44</v>
      </c>
      <c r="E103" s="41">
        <v>1.44</v>
      </c>
      <c r="F103" s="42">
        <v>1.44</v>
      </c>
      <c r="G103" s="62">
        <v>-3.0000000000000027E-2</v>
      </c>
      <c r="H103" s="62">
        <v>-2.0408163265306141</v>
      </c>
      <c r="I103" s="63">
        <v>939606</v>
      </c>
      <c r="J103" s="64">
        <v>1356114.47</v>
      </c>
      <c r="K103" s="65">
        <v>-8.8607594936708889E-2</v>
      </c>
      <c r="L103" s="47"/>
      <c r="V103" s="7" t="str">
        <f t="shared" si="16"/>
        <v>PRESTIGE</v>
      </c>
      <c r="W103" s="52">
        <f t="shared" si="19"/>
        <v>-2.0408163265306142E-2</v>
      </c>
      <c r="X103" s="52">
        <f t="shared" si="20"/>
        <v>-8.8607594936708889E-2</v>
      </c>
      <c r="Y103" s="53">
        <f t="shared" si="17"/>
        <v>939606</v>
      </c>
      <c r="Z103" s="53">
        <f t="shared" si="18"/>
        <v>1356114.47</v>
      </c>
    </row>
    <row r="104" spans="2:26" x14ac:dyDescent="0.3">
      <c r="B104" s="60" t="s">
        <v>125</v>
      </c>
      <c r="C104" s="41">
        <v>80</v>
      </c>
      <c r="D104" s="41">
        <v>80</v>
      </c>
      <c r="E104" s="41">
        <v>80</v>
      </c>
      <c r="F104" s="42">
        <v>80</v>
      </c>
      <c r="G104" s="62">
        <v>0</v>
      </c>
      <c r="H104" s="62">
        <v>0</v>
      </c>
      <c r="I104" s="63">
        <v>365670</v>
      </c>
      <c r="J104" s="64">
        <v>28029785.149999999</v>
      </c>
      <c r="K104" s="65">
        <v>0.80383314543404727</v>
      </c>
      <c r="L104" s="47"/>
      <c r="V104" s="7" t="str">
        <f t="shared" si="16"/>
        <v>PZ</v>
      </c>
      <c r="W104" s="52">
        <f t="shared" si="19"/>
        <v>0</v>
      </c>
      <c r="X104" s="52">
        <f t="shared" si="20"/>
        <v>0.80383314543404727</v>
      </c>
      <c r="Y104" s="53">
        <f t="shared" si="17"/>
        <v>365670</v>
      </c>
      <c r="Z104" s="53">
        <f t="shared" si="18"/>
        <v>28029785.149999999</v>
      </c>
    </row>
    <row r="105" spans="2:26" x14ac:dyDescent="0.3">
      <c r="B105" s="60" t="s">
        <v>126</v>
      </c>
      <c r="C105" s="41">
        <v>18</v>
      </c>
      <c r="D105" s="41">
        <v>18</v>
      </c>
      <c r="E105" s="41">
        <v>18</v>
      </c>
      <c r="F105" s="42">
        <v>18</v>
      </c>
      <c r="G105" s="62">
        <v>0</v>
      </c>
      <c r="H105" s="62">
        <v>0</v>
      </c>
      <c r="I105" s="63">
        <v>64341</v>
      </c>
      <c r="J105" s="64">
        <v>1051822.7</v>
      </c>
      <c r="K105" s="65">
        <v>1.0689655172413794</v>
      </c>
      <c r="L105" s="47"/>
      <c r="V105" s="7" t="str">
        <f t="shared" si="16"/>
        <v>REDSTAREX</v>
      </c>
      <c r="W105" s="52">
        <f t="shared" si="19"/>
        <v>0</v>
      </c>
      <c r="X105" s="52">
        <f t="shared" si="20"/>
        <v>1.0689655172413794</v>
      </c>
      <c r="Y105" s="53">
        <f t="shared" si="17"/>
        <v>64341</v>
      </c>
      <c r="Z105" s="53">
        <f t="shared" si="18"/>
        <v>1051822.7</v>
      </c>
    </row>
    <row r="106" spans="2:26" x14ac:dyDescent="0.3">
      <c r="B106" s="60" t="s">
        <v>127</v>
      </c>
      <c r="C106" s="41">
        <v>0.8</v>
      </c>
      <c r="D106" s="41">
        <v>0.85</v>
      </c>
      <c r="E106" s="41">
        <v>0.81</v>
      </c>
      <c r="F106" s="42">
        <v>0.85</v>
      </c>
      <c r="G106" s="62">
        <v>4.9999999999999933E-2</v>
      </c>
      <c r="H106" s="62">
        <v>6.249999999999992</v>
      </c>
      <c r="I106" s="63">
        <v>24048500</v>
      </c>
      <c r="J106" s="64">
        <v>20382577.059999999</v>
      </c>
      <c r="K106" s="65">
        <v>-0.21296296296296302</v>
      </c>
      <c r="L106" s="47"/>
      <c r="V106" s="7" t="str">
        <f t="shared" si="16"/>
        <v>REGALINS</v>
      </c>
      <c r="W106" s="52">
        <f t="shared" si="19"/>
        <v>6.2499999999999917E-2</v>
      </c>
      <c r="X106" s="52">
        <f t="shared" si="20"/>
        <v>-0.21296296296296302</v>
      </c>
      <c r="Y106" s="53">
        <f t="shared" si="17"/>
        <v>24048500</v>
      </c>
      <c r="Z106" s="53">
        <f t="shared" si="18"/>
        <v>20382577.059999999</v>
      </c>
    </row>
    <row r="107" spans="2:26" x14ac:dyDescent="0.3">
      <c r="B107" s="60" t="s">
        <v>128</v>
      </c>
      <c r="C107" s="41">
        <v>1.19</v>
      </c>
      <c r="D107" s="41">
        <v>1.2</v>
      </c>
      <c r="E107" s="41">
        <v>1.17</v>
      </c>
      <c r="F107" s="42">
        <v>1.19</v>
      </c>
      <c r="G107" s="62">
        <v>0</v>
      </c>
      <c r="H107" s="62">
        <v>0</v>
      </c>
      <c r="I107" s="63">
        <v>2580061</v>
      </c>
      <c r="J107" s="64">
        <v>3082447.78</v>
      </c>
      <c r="K107" s="65">
        <v>-0.36021505376344087</v>
      </c>
      <c r="L107" s="47"/>
      <c r="V107" s="7" t="str">
        <f t="shared" si="16"/>
        <v>ROYALEX</v>
      </c>
      <c r="W107" s="52">
        <f t="shared" si="19"/>
        <v>0</v>
      </c>
      <c r="X107" s="52">
        <f t="shared" si="20"/>
        <v>-0.36021505376344087</v>
      </c>
      <c r="Y107" s="53">
        <f t="shared" si="17"/>
        <v>2580061</v>
      </c>
      <c r="Z107" s="53">
        <f t="shared" si="18"/>
        <v>3082447.78</v>
      </c>
    </row>
    <row r="108" spans="2:26" x14ac:dyDescent="0.3">
      <c r="B108" s="60" t="s">
        <v>129</v>
      </c>
      <c r="C108" s="41">
        <v>12.6</v>
      </c>
      <c r="D108" s="61">
        <v>11.6</v>
      </c>
      <c r="E108" s="61">
        <v>11.6</v>
      </c>
      <c r="F108" s="42">
        <v>11.6</v>
      </c>
      <c r="G108" s="62">
        <v>-1</v>
      </c>
      <c r="H108" s="62">
        <v>-7.9365079365079358</v>
      </c>
      <c r="I108" s="63">
        <v>509892</v>
      </c>
      <c r="J108" s="64">
        <v>5895032.7000000002</v>
      </c>
      <c r="K108" s="65">
        <v>2.3142857142857141</v>
      </c>
      <c r="L108" s="47"/>
      <c r="V108" s="7" t="str">
        <f t="shared" si="16"/>
        <v>RTBRISCOE</v>
      </c>
      <c r="W108" s="52">
        <f t="shared" si="19"/>
        <v>-7.9365079365079361E-2</v>
      </c>
      <c r="X108" s="52">
        <f t="shared" si="20"/>
        <v>2.3142857142857141</v>
      </c>
      <c r="Y108" s="53">
        <f t="shared" si="17"/>
        <v>509892</v>
      </c>
      <c r="Z108" s="53">
        <f t="shared" si="18"/>
        <v>5895032.7000000002</v>
      </c>
    </row>
    <row r="109" spans="2:26" x14ac:dyDescent="0.3">
      <c r="B109" s="60" t="s">
        <v>130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6672</v>
      </c>
      <c r="J109" s="64">
        <v>198492</v>
      </c>
      <c r="K109" s="65">
        <v>3.654929577464789</v>
      </c>
      <c r="L109" s="47"/>
      <c r="V109" s="7" t="str">
        <f t="shared" si="16"/>
        <v>SCOA</v>
      </c>
      <c r="W109" s="52">
        <f t="shared" si="19"/>
        <v>0</v>
      </c>
      <c r="X109" s="52">
        <f t="shared" si="20"/>
        <v>3.654929577464789</v>
      </c>
      <c r="Y109" s="53">
        <f t="shared" si="17"/>
        <v>6672</v>
      </c>
      <c r="Z109" s="53">
        <f t="shared" si="18"/>
        <v>198492</v>
      </c>
    </row>
    <row r="110" spans="2:26" x14ac:dyDescent="0.3">
      <c r="B110" s="60" t="s">
        <v>131</v>
      </c>
      <c r="C110" s="41">
        <v>11200.6</v>
      </c>
      <c r="D110" s="41">
        <v>11200.6</v>
      </c>
      <c r="E110" s="41">
        <v>11200.6</v>
      </c>
      <c r="F110" s="42">
        <v>11200.6</v>
      </c>
      <c r="G110" s="62">
        <v>0</v>
      </c>
      <c r="H110" s="62">
        <v>0</v>
      </c>
      <c r="I110" s="63">
        <v>11691</v>
      </c>
      <c r="J110" s="64">
        <v>132755478.09999999</v>
      </c>
      <c r="K110" s="65">
        <v>0.92814598037527984</v>
      </c>
      <c r="L110" s="47"/>
      <c r="V110" s="7" t="str">
        <f t="shared" si="16"/>
        <v>SEPLAT</v>
      </c>
      <c r="W110" s="52">
        <f t="shared" si="19"/>
        <v>0</v>
      </c>
      <c r="X110" s="52">
        <f t="shared" si="20"/>
        <v>0.92814598037527984</v>
      </c>
      <c r="Y110" s="53">
        <f t="shared" si="17"/>
        <v>11691</v>
      </c>
      <c r="Z110" s="53">
        <f t="shared" si="18"/>
        <v>132755478.09999999</v>
      </c>
    </row>
    <row r="111" spans="2:26" x14ac:dyDescent="0.3">
      <c r="B111" s="60" t="s">
        <v>132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1367</v>
      </c>
      <c r="J111" s="64">
        <v>595195.25</v>
      </c>
      <c r="K111" s="65">
        <v>0</v>
      </c>
      <c r="L111" s="47"/>
      <c r="V111" s="7" t="str">
        <f t="shared" si="16"/>
        <v>SFSREIT</v>
      </c>
      <c r="W111" s="52">
        <f t="shared" si="19"/>
        <v>0</v>
      </c>
      <c r="X111" s="52">
        <f t="shared" si="20"/>
        <v>0</v>
      </c>
      <c r="Y111" s="53">
        <f t="shared" si="17"/>
        <v>1367</v>
      </c>
      <c r="Z111" s="53">
        <f t="shared" si="18"/>
        <v>595195.25</v>
      </c>
    </row>
    <row r="112" spans="2:26" x14ac:dyDescent="0.3">
      <c r="B112" s="60" t="s">
        <v>133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2128</v>
      </c>
      <c r="J112" s="64">
        <v>327924.8</v>
      </c>
      <c r="K112" s="65">
        <v>0.93555681175805527</v>
      </c>
      <c r="L112" s="47"/>
      <c r="V112" s="7" t="str">
        <f t="shared" si="16"/>
        <v>SKYAVN</v>
      </c>
      <c r="W112" s="52">
        <f t="shared" si="19"/>
        <v>0</v>
      </c>
      <c r="X112" s="52">
        <f t="shared" si="20"/>
        <v>0.93555681175805527</v>
      </c>
      <c r="Y112" s="53">
        <f t="shared" si="17"/>
        <v>2128</v>
      </c>
      <c r="Z112" s="53">
        <f t="shared" si="18"/>
        <v>327924.8</v>
      </c>
    </row>
    <row r="113" spans="2:34" x14ac:dyDescent="0.3">
      <c r="B113" s="60" t="s">
        <v>134</v>
      </c>
      <c r="C113" s="41">
        <v>1.9</v>
      </c>
      <c r="D113" s="61">
        <v>1.9</v>
      </c>
      <c r="E113" s="61">
        <v>1.9</v>
      </c>
      <c r="F113" s="42">
        <v>1.9</v>
      </c>
      <c r="G113" s="62">
        <v>0</v>
      </c>
      <c r="H113" s="62">
        <v>0</v>
      </c>
      <c r="I113" s="63">
        <v>719227</v>
      </c>
      <c r="J113" s="64">
        <v>1364944.73</v>
      </c>
      <c r="K113" s="65">
        <v>-0.50261780104712039</v>
      </c>
      <c r="L113" s="47"/>
      <c r="V113" s="7" t="str">
        <f t="shared" si="16"/>
        <v>SOVRENINS</v>
      </c>
      <c r="W113" s="52">
        <f t="shared" si="19"/>
        <v>0</v>
      </c>
      <c r="X113" s="52">
        <f t="shared" si="20"/>
        <v>-0.50261780104712039</v>
      </c>
      <c r="Y113" s="53">
        <f t="shared" si="17"/>
        <v>719227</v>
      </c>
      <c r="Z113" s="53">
        <f t="shared" si="18"/>
        <v>1364944.73</v>
      </c>
    </row>
    <row r="114" spans="2:34" x14ac:dyDescent="0.3">
      <c r="B114" s="60" t="s">
        <v>135</v>
      </c>
      <c r="C114" s="41">
        <v>161.19999999999999</v>
      </c>
      <c r="D114" s="41">
        <v>161.19999999999999</v>
      </c>
      <c r="E114" s="41">
        <v>161.19999999999999</v>
      </c>
      <c r="F114" s="42">
        <v>161.19999999999999</v>
      </c>
      <c r="G114" s="62">
        <v>0</v>
      </c>
      <c r="H114" s="62">
        <v>0</v>
      </c>
      <c r="I114" s="63">
        <v>294076</v>
      </c>
      <c r="J114" s="64">
        <v>46777862.549999997</v>
      </c>
      <c r="K114" s="65">
        <v>0.61199999999999988</v>
      </c>
      <c r="L114" s="47"/>
      <c r="V114" s="7" t="str">
        <f t="shared" si="16"/>
        <v>STANBIC</v>
      </c>
      <c r="W114" s="52">
        <f t="shared" si="19"/>
        <v>0</v>
      </c>
      <c r="X114" s="52">
        <f t="shared" si="20"/>
        <v>0.61199999999999988</v>
      </c>
      <c r="Y114" s="53">
        <f t="shared" si="17"/>
        <v>294076</v>
      </c>
      <c r="Z114" s="53">
        <f t="shared" si="18"/>
        <v>46777862.549999997</v>
      </c>
    </row>
    <row r="115" spans="2:34" x14ac:dyDescent="0.3">
      <c r="B115" s="60" t="s">
        <v>136</v>
      </c>
      <c r="C115" s="41">
        <v>7.75</v>
      </c>
      <c r="D115" s="41">
        <v>7.75</v>
      </c>
      <c r="E115" s="41">
        <v>7.3</v>
      </c>
      <c r="F115" s="42">
        <v>7.7</v>
      </c>
      <c r="G115" s="62">
        <v>-4.9999999999999822E-2</v>
      </c>
      <c r="H115" s="62">
        <v>-0.64516129032257841</v>
      </c>
      <c r="I115" s="63">
        <v>53250347</v>
      </c>
      <c r="J115" s="64">
        <v>402870206.5</v>
      </c>
      <c r="K115" s="65">
        <v>9.219858156028371E-2</v>
      </c>
      <c r="L115" s="47"/>
      <c r="V115" s="7" t="str">
        <f t="shared" si="16"/>
        <v>STERLINGNG</v>
      </c>
      <c r="W115" s="52">
        <f t="shared" si="19"/>
        <v>-6.4516129032257839E-3</v>
      </c>
      <c r="X115" s="52">
        <f t="shared" si="20"/>
        <v>9.219858156028371E-2</v>
      </c>
      <c r="Y115" s="53">
        <f t="shared" si="17"/>
        <v>53250347</v>
      </c>
      <c r="Z115" s="53">
        <f t="shared" si="18"/>
        <v>402870206.5</v>
      </c>
    </row>
    <row r="116" spans="2:34" x14ac:dyDescent="0.3">
      <c r="B116" s="60" t="s">
        <v>137</v>
      </c>
      <c r="C116" s="41">
        <v>3.58</v>
      </c>
      <c r="D116" s="61">
        <v>3.33</v>
      </c>
      <c r="E116" s="61">
        <v>3.33</v>
      </c>
      <c r="F116" s="42">
        <v>3.33</v>
      </c>
      <c r="G116" s="62">
        <v>-0.25</v>
      </c>
      <c r="H116" s="62">
        <v>-6.983240223463687</v>
      </c>
      <c r="I116" s="63">
        <v>1315113</v>
      </c>
      <c r="J116" s="64">
        <v>4398914.42</v>
      </c>
      <c r="K116" s="65">
        <v>-0.39454545454545453</v>
      </c>
      <c r="V116" s="7" t="str">
        <f t="shared" si="16"/>
        <v>SUNUASSUR</v>
      </c>
      <c r="W116" s="52">
        <f t="shared" si="19"/>
        <v>-6.9832402234636867E-2</v>
      </c>
      <c r="X116" s="52">
        <f t="shared" si="20"/>
        <v>-0.39454545454545453</v>
      </c>
      <c r="Y116" s="53">
        <f t="shared" si="17"/>
        <v>1315113</v>
      </c>
      <c r="Z116" s="53">
        <f t="shared" si="18"/>
        <v>4398914.42</v>
      </c>
    </row>
    <row r="117" spans="2:34" x14ac:dyDescent="0.3">
      <c r="B117" s="60" t="s">
        <v>138</v>
      </c>
      <c r="C117" s="41">
        <v>4.12</v>
      </c>
      <c r="D117" s="61">
        <v>4.0999999999999996</v>
      </c>
      <c r="E117" s="61">
        <v>4</v>
      </c>
      <c r="F117" s="42">
        <v>4.0999999999999996</v>
      </c>
      <c r="G117" s="62">
        <v>-2.0000000000000462E-2</v>
      </c>
      <c r="H117" s="62">
        <v>-0.48543689320389471</v>
      </c>
      <c r="I117" s="73">
        <v>5487066</v>
      </c>
      <c r="J117" s="64">
        <v>22263240.780000001</v>
      </c>
      <c r="K117" s="65">
        <v>0.6399999999999999</v>
      </c>
      <c r="V117" s="7" t="str">
        <f t="shared" si="16"/>
        <v>TANTALIZER</v>
      </c>
      <c r="W117" s="52">
        <f t="shared" si="19"/>
        <v>-4.8543689320389473E-3</v>
      </c>
      <c r="X117" s="52">
        <f t="shared" si="20"/>
        <v>0.6399999999999999</v>
      </c>
      <c r="Y117" s="53">
        <f t="shared" si="17"/>
        <v>5487066</v>
      </c>
      <c r="Z117" s="53">
        <f t="shared" si="18"/>
        <v>22263240.780000001</v>
      </c>
    </row>
    <row r="118" spans="2:34" x14ac:dyDescent="0.3">
      <c r="B118" s="60" t="s">
        <v>139</v>
      </c>
      <c r="C118" s="41">
        <v>2.91</v>
      </c>
      <c r="D118" s="41">
        <v>2.9</v>
      </c>
      <c r="E118" s="41">
        <v>2.75</v>
      </c>
      <c r="F118" s="42">
        <v>2.75</v>
      </c>
      <c r="G118" s="62">
        <v>-0.16000000000000014</v>
      </c>
      <c r="H118" s="62">
        <v>-5.4982817869415852</v>
      </c>
      <c r="I118" s="63">
        <v>1745955</v>
      </c>
      <c r="J118" s="64">
        <v>4925962.41</v>
      </c>
      <c r="K118" s="65">
        <v>0</v>
      </c>
      <c r="V118" s="7" t="str">
        <f t="shared" si="16"/>
        <v>THOMASWY</v>
      </c>
      <c r="W118" s="52">
        <f t="shared" si="19"/>
        <v>-5.4982817869415855E-2</v>
      </c>
      <c r="X118" s="52">
        <f t="shared" si="20"/>
        <v>0</v>
      </c>
      <c r="Y118" s="53">
        <f t="shared" si="17"/>
        <v>1745955</v>
      </c>
      <c r="Z118" s="53">
        <f t="shared" si="18"/>
        <v>4925962.41</v>
      </c>
    </row>
    <row r="119" spans="2:34" x14ac:dyDescent="0.3">
      <c r="B119" s="60" t="s">
        <v>140</v>
      </c>
      <c r="C119" s="41">
        <v>25</v>
      </c>
      <c r="D119" s="41">
        <v>26</v>
      </c>
      <c r="E119" s="41">
        <v>24.85</v>
      </c>
      <c r="F119" s="42">
        <v>26</v>
      </c>
      <c r="G119" s="62">
        <v>1</v>
      </c>
      <c r="H119" s="62">
        <v>4</v>
      </c>
      <c r="I119" s="63">
        <v>7850950</v>
      </c>
      <c r="J119" s="64">
        <v>199022071.94999999</v>
      </c>
      <c r="K119" s="65">
        <v>0.95488721804511267</v>
      </c>
      <c r="V119" s="7" t="str">
        <f t="shared" si="16"/>
        <v>TIP</v>
      </c>
      <c r="W119" s="52">
        <f t="shared" si="19"/>
        <v>0.04</v>
      </c>
      <c r="X119" s="52">
        <f t="shared" si="20"/>
        <v>0.95488721804511267</v>
      </c>
      <c r="Y119" s="53">
        <f t="shared" si="17"/>
        <v>7850950</v>
      </c>
      <c r="Z119" s="53">
        <f t="shared" si="18"/>
        <v>199022071.94999999</v>
      </c>
    </row>
    <row r="120" spans="2:34" x14ac:dyDescent="0.3">
      <c r="B120" s="60" t="s">
        <v>141</v>
      </c>
      <c r="C120" s="41">
        <v>640</v>
      </c>
      <c r="D120" s="41">
        <v>640</v>
      </c>
      <c r="E120" s="41">
        <v>640</v>
      </c>
      <c r="F120" s="42">
        <v>640</v>
      </c>
      <c r="G120" s="62">
        <v>0</v>
      </c>
      <c r="H120" s="62">
        <v>0</v>
      </c>
      <c r="I120" s="63">
        <v>13087</v>
      </c>
      <c r="J120" s="64">
        <v>7538112</v>
      </c>
      <c r="K120" s="65">
        <v>0</v>
      </c>
      <c r="V120" s="7" t="str">
        <f t="shared" si="16"/>
        <v>TOTAL</v>
      </c>
      <c r="W120" s="52">
        <f t="shared" si="19"/>
        <v>0</v>
      </c>
      <c r="X120" s="52">
        <f t="shared" si="20"/>
        <v>0</v>
      </c>
      <c r="Y120" s="53">
        <f t="shared" si="17"/>
        <v>13087</v>
      </c>
      <c r="Z120" s="53">
        <f t="shared" si="18"/>
        <v>7538112</v>
      </c>
    </row>
    <row r="121" spans="2:34" x14ac:dyDescent="0.3">
      <c r="B121" s="60" t="s">
        <v>142</v>
      </c>
      <c r="C121" s="41">
        <v>241.9</v>
      </c>
      <c r="D121" s="41">
        <v>241.9</v>
      </c>
      <c r="E121" s="41">
        <v>241.9</v>
      </c>
      <c r="F121" s="42">
        <v>241.9</v>
      </c>
      <c r="G121" s="62">
        <v>0</v>
      </c>
      <c r="H121" s="62">
        <v>0</v>
      </c>
      <c r="I121" s="63">
        <v>12103</v>
      </c>
      <c r="J121" s="64">
        <v>2743474.5</v>
      </c>
      <c r="K121" s="65">
        <v>0.41544763019309539</v>
      </c>
      <c r="V121" s="7" t="str">
        <f t="shared" si="16"/>
        <v>TRANSCOHOT</v>
      </c>
      <c r="W121" s="52">
        <f t="shared" si="19"/>
        <v>0</v>
      </c>
      <c r="X121" s="52">
        <f t="shared" si="20"/>
        <v>0.41544763019309539</v>
      </c>
      <c r="Y121" s="53">
        <f t="shared" si="17"/>
        <v>12103</v>
      </c>
      <c r="Z121" s="53">
        <f t="shared" si="18"/>
        <v>2743474.5</v>
      </c>
    </row>
    <row r="122" spans="2:34" x14ac:dyDescent="0.3">
      <c r="B122" s="60" t="s">
        <v>143</v>
      </c>
      <c r="C122" s="41">
        <v>37</v>
      </c>
      <c r="D122" s="61">
        <v>37</v>
      </c>
      <c r="E122" s="61">
        <v>36.6</v>
      </c>
      <c r="F122" s="42">
        <v>37</v>
      </c>
      <c r="G122" s="62">
        <v>0</v>
      </c>
      <c r="H122" s="62">
        <v>0</v>
      </c>
      <c r="I122" s="63">
        <v>4916657</v>
      </c>
      <c r="J122" s="64">
        <v>181532826.69999999</v>
      </c>
      <c r="K122" s="65">
        <v>-0.18502202643171806</v>
      </c>
      <c r="V122" s="7" t="str">
        <f t="shared" si="16"/>
        <v>TRANSCORP</v>
      </c>
      <c r="W122" s="52">
        <f t="shared" si="19"/>
        <v>0</v>
      </c>
      <c r="X122" s="52">
        <f t="shared" si="20"/>
        <v>-0.18502202643171806</v>
      </c>
      <c r="Y122" s="53">
        <f t="shared" si="17"/>
        <v>4916657</v>
      </c>
      <c r="Z122" s="53">
        <f t="shared" si="18"/>
        <v>181532826.69999999</v>
      </c>
    </row>
    <row r="123" spans="2:34" x14ac:dyDescent="0.3">
      <c r="B123" s="60" t="s">
        <v>144</v>
      </c>
      <c r="C123" s="41">
        <v>2.59</v>
      </c>
      <c r="D123" s="41">
        <v>2.84</v>
      </c>
      <c r="E123" s="41">
        <v>2.84</v>
      </c>
      <c r="F123" s="42">
        <v>2.84</v>
      </c>
      <c r="G123" s="62">
        <v>0.25</v>
      </c>
      <c r="H123" s="62">
        <v>9.6525096525096519</v>
      </c>
      <c r="I123" s="63">
        <v>422395</v>
      </c>
      <c r="J123" s="64">
        <v>1199601.8</v>
      </c>
      <c r="K123" s="65">
        <v>0.32093023255813957</v>
      </c>
      <c r="V123" s="7" t="str">
        <f t="shared" si="16"/>
        <v>TRANSEXPR</v>
      </c>
      <c r="W123" s="52">
        <f t="shared" si="19"/>
        <v>9.6525096525096513E-2</v>
      </c>
      <c r="X123" s="52">
        <f t="shared" si="20"/>
        <v>0.32093023255813957</v>
      </c>
      <c r="Y123" s="53">
        <f t="shared" si="17"/>
        <v>422395</v>
      </c>
      <c r="Z123" s="53">
        <f t="shared" si="18"/>
        <v>1199601.8</v>
      </c>
    </row>
    <row r="124" spans="2:34" x14ac:dyDescent="0.3">
      <c r="B124" s="60" t="s">
        <v>145</v>
      </c>
      <c r="C124" s="41">
        <v>219.6</v>
      </c>
      <c r="D124" s="41">
        <v>219.6</v>
      </c>
      <c r="E124" s="41">
        <v>219.6</v>
      </c>
      <c r="F124" s="42">
        <v>219.6</v>
      </c>
      <c r="G124" s="62">
        <v>0</v>
      </c>
      <c r="H124" s="62">
        <v>0</v>
      </c>
      <c r="I124" s="63">
        <v>38413</v>
      </c>
      <c r="J124" s="64">
        <v>7594250.0999999996</v>
      </c>
      <c r="K124" s="65">
        <v>-0.28469055374592833</v>
      </c>
      <c r="L124" s="7" t="s">
        <v>173</v>
      </c>
      <c r="M124" s="52"/>
      <c r="N124" s="52" t="s">
        <v>173</v>
      </c>
      <c r="O124" s="53" t="s">
        <v>173</v>
      </c>
      <c r="P124" s="53" t="s">
        <v>173</v>
      </c>
      <c r="Q124" s="8"/>
      <c r="R124" s="8"/>
      <c r="S124" s="8"/>
      <c r="T124" s="8"/>
      <c r="U124" s="8"/>
      <c r="V124" s="7" t="str">
        <f t="shared" si="16"/>
        <v>TRANSPOWER</v>
      </c>
      <c r="W124" s="52">
        <f t="shared" si="19"/>
        <v>0</v>
      </c>
      <c r="X124" s="52">
        <f t="shared" si="20"/>
        <v>-0.28469055374592833</v>
      </c>
      <c r="Y124" s="53">
        <f t="shared" si="17"/>
        <v>38413</v>
      </c>
      <c r="Z124" s="53">
        <f t="shared" si="18"/>
        <v>7594250.0999999996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2.88</v>
      </c>
      <c r="D125" s="41">
        <v>2.88</v>
      </c>
      <c r="E125" s="41">
        <v>2.88</v>
      </c>
      <c r="F125" s="42">
        <v>2.88</v>
      </c>
      <c r="G125" s="62">
        <v>0</v>
      </c>
      <c r="H125" s="62">
        <v>0</v>
      </c>
      <c r="I125" s="63">
        <v>42318</v>
      </c>
      <c r="J125" s="64">
        <v>122639.96</v>
      </c>
      <c r="K125" s="65">
        <v>-0.34841628959276016</v>
      </c>
      <c r="V125" s="7" t="str">
        <f t="shared" si="16"/>
        <v>TRIPPLEG</v>
      </c>
      <c r="W125" s="52">
        <f t="shared" si="19"/>
        <v>0</v>
      </c>
      <c r="X125" s="52">
        <f t="shared" si="20"/>
        <v>-0.34841628959276016</v>
      </c>
      <c r="Y125" s="53">
        <f t="shared" si="17"/>
        <v>42318</v>
      </c>
      <c r="Z125" s="53">
        <f t="shared" si="18"/>
        <v>122639.96</v>
      </c>
    </row>
    <row r="126" spans="2:34" x14ac:dyDescent="0.3">
      <c r="B126" s="60" t="s">
        <v>147</v>
      </c>
      <c r="C126" s="41">
        <v>170</v>
      </c>
      <c r="D126" s="41">
        <v>170</v>
      </c>
      <c r="E126" s="41">
        <v>170</v>
      </c>
      <c r="F126" s="42">
        <v>170</v>
      </c>
      <c r="G126" s="62">
        <v>0</v>
      </c>
      <c r="H126" s="62">
        <v>0</v>
      </c>
      <c r="I126" s="63">
        <v>122196</v>
      </c>
      <c r="J126" s="64">
        <v>20516865.699999999</v>
      </c>
      <c r="K126" s="65">
        <v>0.86813186813186816</v>
      </c>
      <c r="V126" s="7" t="str">
        <f t="shared" si="16"/>
        <v>UACN</v>
      </c>
      <c r="W126" s="52">
        <f t="shared" si="19"/>
        <v>0</v>
      </c>
      <c r="X126" s="52">
        <f t="shared" si="20"/>
        <v>0.86813186813186816</v>
      </c>
      <c r="Y126" s="53">
        <f t="shared" si="17"/>
        <v>122196</v>
      </c>
      <c r="Z126" s="53">
        <f t="shared" si="18"/>
        <v>20516865.699999999</v>
      </c>
    </row>
    <row r="127" spans="2:34" x14ac:dyDescent="0.3">
      <c r="B127" s="60" t="s">
        <v>148</v>
      </c>
      <c r="C127" s="41">
        <v>46</v>
      </c>
      <c r="D127" s="41">
        <v>45.95</v>
      </c>
      <c r="E127" s="41">
        <v>45.05</v>
      </c>
      <c r="F127" s="42">
        <v>45.5</v>
      </c>
      <c r="G127" s="62">
        <v>-0.5</v>
      </c>
      <c r="H127" s="62">
        <v>-1.0869565217391304</v>
      </c>
      <c r="I127" s="63">
        <v>4275575</v>
      </c>
      <c r="J127" s="64">
        <v>195237725.25</v>
      </c>
      <c r="K127" s="65">
        <v>9.2436974789916082E-2</v>
      </c>
      <c r="V127" s="7" t="str">
        <f t="shared" si="16"/>
        <v>UBA</v>
      </c>
      <c r="W127" s="52">
        <f t="shared" si="19"/>
        <v>-1.0869565217391304E-2</v>
      </c>
      <c r="X127" s="52">
        <f t="shared" si="20"/>
        <v>9.2436974789916082E-2</v>
      </c>
      <c r="Y127" s="53">
        <f t="shared" si="17"/>
        <v>4275575</v>
      </c>
      <c r="Z127" s="53">
        <f t="shared" si="18"/>
        <v>195237725.25</v>
      </c>
    </row>
    <row r="128" spans="2:34" x14ac:dyDescent="0.3">
      <c r="B128" s="60" t="s">
        <v>149</v>
      </c>
      <c r="C128" s="41">
        <v>17.600000000000001</v>
      </c>
      <c r="D128" s="41">
        <v>18</v>
      </c>
      <c r="E128" s="41">
        <v>17.7</v>
      </c>
      <c r="F128" s="42">
        <v>17.95</v>
      </c>
      <c r="G128" s="62">
        <v>0.34999999999999787</v>
      </c>
      <c r="H128" s="62">
        <v>1.9886363636363515</v>
      </c>
      <c r="I128" s="63">
        <v>2712871</v>
      </c>
      <c r="J128" s="64">
        <v>48337294.100000001</v>
      </c>
      <c r="K128" s="65">
        <v>-4.0106951871657803E-2</v>
      </c>
      <c r="V128" s="7" t="str">
        <f t="shared" si="16"/>
        <v>UCAP</v>
      </c>
      <c r="W128" s="52">
        <f t="shared" si="19"/>
        <v>1.9886363636363515E-2</v>
      </c>
      <c r="X128" s="52">
        <f t="shared" si="20"/>
        <v>-4.0106951871657803E-2</v>
      </c>
      <c r="Y128" s="53">
        <f t="shared" si="17"/>
        <v>2712871</v>
      </c>
      <c r="Z128" s="53">
        <f t="shared" si="18"/>
        <v>48337294.100000001</v>
      </c>
    </row>
    <row r="129" spans="2:34" x14ac:dyDescent="0.3">
      <c r="B129" s="60" t="s">
        <v>150</v>
      </c>
      <c r="C129" s="41">
        <v>70</v>
      </c>
      <c r="D129" s="41">
        <v>70</v>
      </c>
      <c r="E129" s="41">
        <v>70</v>
      </c>
      <c r="F129" s="42">
        <v>70</v>
      </c>
      <c r="G129" s="62">
        <v>0</v>
      </c>
      <c r="H129" s="62">
        <v>0</v>
      </c>
      <c r="I129" s="63">
        <v>7079</v>
      </c>
      <c r="J129" s="64">
        <v>498629</v>
      </c>
      <c r="K129" s="65">
        <v>0.35004821600771452</v>
      </c>
      <c r="V129" s="7" t="str">
        <f t="shared" si="16"/>
        <v>UHOMREIT</v>
      </c>
      <c r="W129" s="52">
        <f t="shared" si="19"/>
        <v>0</v>
      </c>
      <c r="X129" s="52">
        <f t="shared" si="20"/>
        <v>0.35004821600771452</v>
      </c>
      <c r="Y129" s="53">
        <f t="shared" si="17"/>
        <v>7079</v>
      </c>
      <c r="Z129" s="53">
        <f t="shared" si="18"/>
        <v>498629</v>
      </c>
    </row>
    <row r="130" spans="2:34" x14ac:dyDescent="0.3">
      <c r="B130" s="60" t="s">
        <v>151</v>
      </c>
      <c r="C130" s="41">
        <v>118.3</v>
      </c>
      <c r="D130" s="41">
        <v>118.3</v>
      </c>
      <c r="E130" s="41">
        <v>118.3</v>
      </c>
      <c r="F130" s="42">
        <v>118.3</v>
      </c>
      <c r="G130" s="62">
        <v>0</v>
      </c>
      <c r="H130" s="62">
        <v>0</v>
      </c>
      <c r="I130" s="63">
        <v>161135</v>
      </c>
      <c r="J130" s="64">
        <v>18779372.949999999</v>
      </c>
      <c r="K130" s="65">
        <v>0.64305555555555549</v>
      </c>
      <c r="V130" s="7" t="str">
        <f t="shared" si="16"/>
        <v>UNILEVER</v>
      </c>
      <c r="W130" s="52">
        <f t="shared" si="19"/>
        <v>0</v>
      </c>
      <c r="X130" s="52">
        <f t="shared" si="20"/>
        <v>0.64305555555555549</v>
      </c>
      <c r="Y130" s="53">
        <f t="shared" si="17"/>
        <v>161135</v>
      </c>
      <c r="Z130" s="53">
        <f t="shared" si="18"/>
        <v>18779372.949999999</v>
      </c>
    </row>
    <row r="131" spans="2:34" x14ac:dyDescent="0.3">
      <c r="B131" s="60" t="s">
        <v>152</v>
      </c>
      <c r="C131" s="41">
        <v>23.75</v>
      </c>
      <c r="D131" s="41">
        <v>23.75</v>
      </c>
      <c r="E131" s="41">
        <v>23.75</v>
      </c>
      <c r="F131" s="42">
        <v>23.75</v>
      </c>
      <c r="G131" s="62">
        <v>0</v>
      </c>
      <c r="H131" s="62">
        <v>0</v>
      </c>
      <c r="I131" s="63">
        <v>20164</v>
      </c>
      <c r="J131" s="64">
        <v>431509.6</v>
      </c>
      <c r="K131" s="65">
        <v>2.4420289855072461</v>
      </c>
      <c r="V131" s="7" t="str">
        <f t="shared" si="16"/>
        <v>UNIONDICON</v>
      </c>
      <c r="W131" s="52">
        <f t="shared" si="19"/>
        <v>0</v>
      </c>
      <c r="X131" s="52">
        <f t="shared" si="20"/>
        <v>2.4420289855072461</v>
      </c>
      <c r="Y131" s="53">
        <f t="shared" si="17"/>
        <v>20164</v>
      </c>
      <c r="Z131" s="53">
        <f t="shared" si="18"/>
        <v>431509.6</v>
      </c>
    </row>
    <row r="132" spans="2:34" x14ac:dyDescent="0.3">
      <c r="B132" s="60" t="s">
        <v>153</v>
      </c>
      <c r="C132" s="41">
        <v>0.85</v>
      </c>
      <c r="D132" s="41">
        <v>0.85</v>
      </c>
      <c r="E132" s="41">
        <v>0.77</v>
      </c>
      <c r="F132" s="42">
        <v>0.81</v>
      </c>
      <c r="G132" s="62">
        <v>-3.9999999999999925E-2</v>
      </c>
      <c r="H132" s="62">
        <v>-4.7058823529411677</v>
      </c>
      <c r="I132" s="63">
        <v>56730553</v>
      </c>
      <c r="J132" s="64">
        <v>44461140.899999999</v>
      </c>
      <c r="K132" s="65">
        <v>-0.33057851239669411</v>
      </c>
      <c r="V132" s="7" t="str">
        <f t="shared" si="16"/>
        <v>UNIVINSURE</v>
      </c>
      <c r="W132" s="52">
        <f t="shared" si="19"/>
        <v>-4.7058823529411681E-2</v>
      </c>
      <c r="X132" s="52">
        <f t="shared" si="20"/>
        <v>-0.33057851239669411</v>
      </c>
      <c r="Y132" s="53">
        <f t="shared" si="17"/>
        <v>56730553</v>
      </c>
      <c r="Z132" s="53">
        <f t="shared" si="18"/>
        <v>44461140.899999999</v>
      </c>
    </row>
    <row r="133" spans="2:34" x14ac:dyDescent="0.3">
      <c r="B133" s="60" t="s">
        <v>154</v>
      </c>
      <c r="C133" s="41">
        <v>3.75</v>
      </c>
      <c r="D133" s="41">
        <v>3.75</v>
      </c>
      <c r="E133" s="41">
        <v>3.75</v>
      </c>
      <c r="F133" s="42">
        <v>3.75</v>
      </c>
      <c r="G133" s="62">
        <v>0</v>
      </c>
      <c r="H133" s="62">
        <v>0</v>
      </c>
      <c r="I133" s="63">
        <v>646361</v>
      </c>
      <c r="J133" s="64">
        <v>2367272.5499999998</v>
      </c>
      <c r="K133" s="65">
        <v>-0.23469387755102045</v>
      </c>
      <c r="V133" s="7" t="str">
        <f t="shared" si="16"/>
        <v>UPDC</v>
      </c>
      <c r="W133" s="52">
        <f t="shared" si="19"/>
        <v>0</v>
      </c>
      <c r="X133" s="52">
        <f t="shared" si="20"/>
        <v>-0.23469387755102045</v>
      </c>
      <c r="Y133" s="53">
        <f t="shared" si="17"/>
        <v>646361</v>
      </c>
      <c r="Z133" s="53">
        <f t="shared" si="18"/>
        <v>2367272.5499999998</v>
      </c>
    </row>
    <row r="134" spans="2:34" x14ac:dyDescent="0.3">
      <c r="B134" s="60" t="s">
        <v>155</v>
      </c>
      <c r="C134" s="41">
        <v>14.5</v>
      </c>
      <c r="D134" s="41">
        <v>14.5</v>
      </c>
      <c r="E134" s="41">
        <v>14.5</v>
      </c>
      <c r="F134" s="42">
        <v>14.5</v>
      </c>
      <c r="G134" s="62">
        <v>0</v>
      </c>
      <c r="H134" s="62">
        <v>0</v>
      </c>
      <c r="I134" s="63">
        <v>1017535</v>
      </c>
      <c r="J134" s="64">
        <v>14513548.4</v>
      </c>
      <c r="K134" s="65">
        <v>1.1014492753623188</v>
      </c>
      <c r="V134" s="7" t="str">
        <f t="shared" si="16"/>
        <v>UPDCREIT</v>
      </c>
      <c r="W134" s="52">
        <f t="shared" si="19"/>
        <v>0</v>
      </c>
      <c r="X134" s="52">
        <f t="shared" si="20"/>
        <v>1.1014492753623188</v>
      </c>
      <c r="Y134" s="53">
        <f t="shared" si="17"/>
        <v>1017535</v>
      </c>
      <c r="Z134" s="53">
        <f t="shared" si="18"/>
        <v>14513548.4</v>
      </c>
    </row>
    <row r="135" spans="2:34" x14ac:dyDescent="0.3">
      <c r="B135" s="60" t="s">
        <v>156</v>
      </c>
      <c r="C135" s="41">
        <v>5.35</v>
      </c>
      <c r="D135" s="41">
        <v>5.35</v>
      </c>
      <c r="E135" s="41">
        <v>5.35</v>
      </c>
      <c r="F135" s="42">
        <v>5.35</v>
      </c>
      <c r="G135" s="62">
        <v>0</v>
      </c>
      <c r="H135" s="62">
        <v>0</v>
      </c>
      <c r="I135" s="63">
        <v>82032</v>
      </c>
      <c r="J135" s="64">
        <v>413405.9</v>
      </c>
      <c r="K135" s="65">
        <v>-0.10833333333333339</v>
      </c>
      <c r="V135" s="7" t="str">
        <f t="shared" si="16"/>
        <v>UPL</v>
      </c>
      <c r="W135" s="52">
        <f t="shared" si="19"/>
        <v>0</v>
      </c>
      <c r="X135" s="52">
        <f t="shared" si="20"/>
        <v>-0.10833333333333339</v>
      </c>
      <c r="Y135" s="53">
        <f t="shared" si="17"/>
        <v>82032</v>
      </c>
      <c r="Z135" s="53">
        <f t="shared" si="18"/>
        <v>413405.9</v>
      </c>
    </row>
    <row r="136" spans="2:34" x14ac:dyDescent="0.3">
      <c r="B136" s="60" t="s">
        <v>157</v>
      </c>
      <c r="C136" s="41">
        <v>1.3</v>
      </c>
      <c r="D136" s="41">
        <v>1.33</v>
      </c>
      <c r="E136" s="41">
        <v>1.25</v>
      </c>
      <c r="F136" s="42">
        <v>1.29</v>
      </c>
      <c r="G136" s="62">
        <v>-1.0000000000000009E-2</v>
      </c>
      <c r="H136" s="62">
        <v>-0.76923076923076983</v>
      </c>
      <c r="I136" s="63">
        <v>12330245</v>
      </c>
      <c r="J136" s="64">
        <v>15798987.68</v>
      </c>
      <c r="K136" s="65">
        <v>-0.24561403508771928</v>
      </c>
      <c r="V136" s="7" t="str">
        <f t="shared" si="16"/>
        <v>VERITASKAP</v>
      </c>
      <c r="W136" s="52">
        <f t="shared" si="19"/>
        <v>-7.6923076923076979E-3</v>
      </c>
      <c r="X136" s="52">
        <f t="shared" si="20"/>
        <v>-0.24561403508771928</v>
      </c>
      <c r="Y136" s="53">
        <f t="shared" si="17"/>
        <v>12330245</v>
      </c>
      <c r="Z136" s="53">
        <f t="shared" si="18"/>
        <v>15798987.68</v>
      </c>
    </row>
    <row r="137" spans="2:34" x14ac:dyDescent="0.3">
      <c r="B137" s="60" t="s">
        <v>158</v>
      </c>
      <c r="C137" s="41">
        <v>12.45</v>
      </c>
      <c r="D137" s="41">
        <v>12.4</v>
      </c>
      <c r="E137" s="41">
        <v>12.4</v>
      </c>
      <c r="F137" s="42">
        <v>12.4</v>
      </c>
      <c r="G137" s="62">
        <v>-4.9999999999998934E-2</v>
      </c>
      <c r="H137" s="62">
        <v>-0.40160642570280269</v>
      </c>
      <c r="I137" s="63">
        <v>2415406</v>
      </c>
      <c r="J137" s="64">
        <v>29730828.300000001</v>
      </c>
      <c r="K137" s="65">
        <v>0.1272727272727272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2" si="21">IF(ISTEXT(B137),B137,"")</f>
        <v>VFDGROUP</v>
      </c>
      <c r="W137" s="52">
        <f t="shared" si="19"/>
        <v>-4.0160642570280271E-3</v>
      </c>
      <c r="X137" s="52">
        <f t="shared" si="20"/>
        <v>0.1272727272727272</v>
      </c>
      <c r="Y137" s="53">
        <f t="shared" ref="Y137:Y142" si="22">IF(ISTEXT(B137),I137,"")</f>
        <v>2415406</v>
      </c>
      <c r="Z137" s="53">
        <f t="shared" ref="Z137:Z142" si="23">IF(ISTEXT(B137),J137,"")</f>
        <v>29730828.300000001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194</v>
      </c>
      <c r="D138" s="41">
        <v>194</v>
      </c>
      <c r="E138" s="41">
        <v>194</v>
      </c>
      <c r="F138" s="42">
        <v>194</v>
      </c>
      <c r="G138" s="62">
        <v>0</v>
      </c>
      <c r="H138" s="62">
        <v>0</v>
      </c>
      <c r="I138" s="63">
        <v>106271</v>
      </c>
      <c r="J138" s="64">
        <v>18554916.600000001</v>
      </c>
      <c r="K138" s="65">
        <v>1.1086956521739131</v>
      </c>
      <c r="V138" s="7" t="str">
        <f t="shared" si="21"/>
        <v>VITAFOAM</v>
      </c>
      <c r="W138" s="52">
        <f t="shared" ref="W138:W142" si="24">IF(ISTEXT(B138),H138,"")/100</f>
        <v>0</v>
      </c>
      <c r="X138" s="52">
        <f t="shared" ref="X138:X142" si="25">IF(ISTEXT(B138),K138,"")</f>
        <v>1.1086956521739131</v>
      </c>
      <c r="Y138" s="53">
        <f t="shared" si="22"/>
        <v>106271</v>
      </c>
      <c r="Z138" s="53">
        <f t="shared" si="23"/>
        <v>18554916.600000001</v>
      </c>
    </row>
    <row r="139" spans="2:34" x14ac:dyDescent="0.3">
      <c r="B139" s="60" t="s">
        <v>160</v>
      </c>
      <c r="C139" s="41">
        <v>2.12</v>
      </c>
      <c r="D139" s="41">
        <v>2.2999999999999998</v>
      </c>
      <c r="E139" s="41">
        <v>2.12</v>
      </c>
      <c r="F139" s="42">
        <v>2.2000000000000002</v>
      </c>
      <c r="G139" s="62">
        <v>8.0000000000000071E-2</v>
      </c>
      <c r="H139" s="62">
        <v>3.7735849056603805</v>
      </c>
      <c r="I139" s="63">
        <v>2670194</v>
      </c>
      <c r="J139" s="64">
        <v>5907171.0199999996</v>
      </c>
      <c r="K139" s="65">
        <v>-0.32307692307692304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WAPIC</v>
      </c>
      <c r="W139" s="52">
        <f t="shared" si="24"/>
        <v>3.7735849056603807E-2</v>
      </c>
      <c r="X139" s="52">
        <f t="shared" si="25"/>
        <v>-0.32307692307692304</v>
      </c>
      <c r="Y139" s="53">
        <f t="shared" si="22"/>
        <v>2670194</v>
      </c>
      <c r="Z139" s="53">
        <f t="shared" si="23"/>
        <v>5907171.0199999996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29.8</v>
      </c>
      <c r="D140" s="41">
        <v>29.6</v>
      </c>
      <c r="E140" s="41">
        <v>28.4</v>
      </c>
      <c r="F140" s="42">
        <v>29.6</v>
      </c>
      <c r="G140" s="62">
        <v>-0.19999999999999929</v>
      </c>
      <c r="H140" s="62">
        <v>-0.67114093959731302</v>
      </c>
      <c r="I140" s="63">
        <v>2087375</v>
      </c>
      <c r="J140" s="64">
        <v>59906080.200000003</v>
      </c>
      <c r="K140" s="65">
        <v>0.45098039215686292</v>
      </c>
      <c r="V140" s="7" t="str">
        <f t="shared" si="21"/>
        <v>WEMABANK</v>
      </c>
      <c r="W140" s="52">
        <f t="shared" si="24"/>
        <v>-6.7114093959731299E-3</v>
      </c>
      <c r="X140" s="52">
        <f t="shared" si="25"/>
        <v>0.45098039215686292</v>
      </c>
      <c r="Y140" s="53">
        <f t="shared" si="22"/>
        <v>2087375</v>
      </c>
      <c r="Z140" s="53">
        <f t="shared" si="23"/>
        <v>59906080.200000003</v>
      </c>
    </row>
    <row r="141" spans="2:34" x14ac:dyDescent="0.3">
      <c r="B141" s="60" t="s">
        <v>162</v>
      </c>
      <c r="C141" s="41">
        <v>122</v>
      </c>
      <c r="D141" s="41">
        <v>122.9</v>
      </c>
      <c r="E141" s="41">
        <v>122.1</v>
      </c>
      <c r="F141" s="42">
        <v>122.6</v>
      </c>
      <c r="G141" s="62">
        <v>0.59999999999999432</v>
      </c>
      <c r="H141" s="62">
        <v>0.49180327868851997</v>
      </c>
      <c r="I141" s="63">
        <v>17157271</v>
      </c>
      <c r="J141" s="64">
        <v>2101389812.8000021</v>
      </c>
      <c r="K141" s="65">
        <v>0.9838187702265373</v>
      </c>
      <c r="V141" s="7" t="str">
        <f t="shared" si="21"/>
        <v>ZENITHBANK</v>
      </c>
      <c r="W141" s="52">
        <f t="shared" si="24"/>
        <v>4.9180327868851995E-3</v>
      </c>
      <c r="X141" s="52">
        <f t="shared" si="25"/>
        <v>0.9838187702265373</v>
      </c>
      <c r="Y141" s="53">
        <f t="shared" si="22"/>
        <v>17157271</v>
      </c>
      <c r="Z141" s="53">
        <f t="shared" si="23"/>
        <v>2101389812.8000021</v>
      </c>
    </row>
    <row r="142" spans="2:34" x14ac:dyDescent="0.3">
      <c r="B142" s="60" t="s">
        <v>163</v>
      </c>
      <c r="C142" s="41">
        <v>18.3</v>
      </c>
      <c r="D142" s="41">
        <v>18.3</v>
      </c>
      <c r="E142" s="41">
        <v>18.3</v>
      </c>
      <c r="F142" s="42">
        <v>18.3</v>
      </c>
      <c r="G142" s="62">
        <v>0</v>
      </c>
      <c r="H142" s="62">
        <v>0</v>
      </c>
      <c r="I142" s="63">
        <v>3084330</v>
      </c>
      <c r="J142" s="64">
        <v>53094329.520000003</v>
      </c>
      <c r="K142" s="65">
        <v>9.11049723756906</v>
      </c>
      <c r="V142" s="7" t="str">
        <f t="shared" si="21"/>
        <v>ZICHIS</v>
      </c>
      <c r="W142" s="52">
        <f t="shared" si="24"/>
        <v>0</v>
      </c>
      <c r="X142" s="52">
        <f t="shared" si="25"/>
        <v>9.11049723756906</v>
      </c>
      <c r="Y142" s="53">
        <f t="shared" si="22"/>
        <v>3084330</v>
      </c>
      <c r="Z142" s="53">
        <f t="shared" si="23"/>
        <v>53094329.520000003</v>
      </c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  <row r="190" spans="22:26" x14ac:dyDescent="0.3">
      <c r="V190" s="7"/>
      <c r="W190" s="7"/>
      <c r="X190" s="52"/>
      <c r="Y190" s="53"/>
      <c r="Z190" s="53"/>
    </row>
    <row r="191" spans="22:26" x14ac:dyDescent="0.3">
      <c r="V191" s="7"/>
      <c r="W191" s="7"/>
      <c r="X191" s="52"/>
      <c r="Y191" s="53"/>
      <c r="Z191" s="53"/>
    </row>
    <row r="192" spans="22:26" x14ac:dyDescent="0.3">
      <c r="V192" s="7"/>
      <c r="W192" s="7"/>
      <c r="X192" s="52"/>
      <c r="Y192" s="53"/>
      <c r="Z192" s="53"/>
    </row>
    <row r="193" spans="22:26" x14ac:dyDescent="0.3">
      <c r="V193" s="7"/>
      <c r="W193" s="7"/>
      <c r="X193" s="52"/>
      <c r="Y193" s="53"/>
      <c r="Z193" s="53"/>
    </row>
    <row r="194" spans="22:26" x14ac:dyDescent="0.3">
      <c r="V194" s="7"/>
      <c r="W194" s="7"/>
      <c r="X194" s="52"/>
      <c r="Y194" s="53"/>
      <c r="Z194" s="53"/>
    </row>
    <row r="195" spans="22:26" x14ac:dyDescent="0.3">
      <c r="V195" s="7"/>
      <c r="W195" s="7"/>
      <c r="X195" s="52"/>
      <c r="Y195" s="53"/>
      <c r="Z195" s="53"/>
    </row>
    <row r="196" spans="22:26" x14ac:dyDescent="0.3">
      <c r="V196" s="7"/>
      <c r="W196" s="7"/>
      <c r="X196" s="52"/>
      <c r="Y196" s="53"/>
      <c r="Z196" s="53"/>
    </row>
    <row r="197" spans="22:26" x14ac:dyDescent="0.3">
      <c r="V197" s="7"/>
      <c r="W197" s="7"/>
      <c r="X197" s="52"/>
      <c r="Y197" s="53"/>
      <c r="Z197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2 K9:K142">
    <cfRule type="cellIs" dxfId="14" priority="3" operator="lessThan">
      <formula>0</formula>
    </cfRule>
    <cfRule type="cellIs" dxfId="13" priority="4" operator="greaterThan">
      <formula>0</formula>
    </cfRule>
    <cfRule type="cellIs" dxfId="12" priority="5" operator="greaterThan">
      <formula>0</formula>
    </cfRule>
  </conditionalFormatting>
  <conditionalFormatting sqref="I9:J141">
    <cfRule type="cellIs" dxfId="11" priority="2" operator="lessThan">
      <formula>0</formula>
    </cfRule>
  </conditionalFormatting>
  <conditionalFormatting sqref="L9:L113">
    <cfRule type="cellIs" dxfId="10" priority="9" operator="lessThan">
      <formula>0</formula>
    </cfRule>
    <cfRule type="cellIs" dxfId="9" priority="10" operator="greaterThan">
      <formula>0</formula>
    </cfRule>
    <cfRule type="cellIs" dxfId="8" priority="11" operator="greaterThan">
      <formula>0</formula>
    </cfRule>
  </conditionalFormatting>
  <conditionalFormatting sqref="P9:P18">
    <cfRule type="expression" dxfId="7" priority="12">
      <formula>$T$9&gt;0</formula>
    </cfRule>
    <cfRule type="expression" dxfId="6" priority="13">
      <formula>$T$9&lt;0</formula>
    </cfRule>
    <cfRule type="containsText" dxfId="5" priority="14" operator="containsText" text="&quot;-&quot;">
      <formula>NOT(ISERROR(SEARCH("""-""",P9)))</formula>
    </cfRule>
    <cfRule type="expression" dxfId="4" priority="15">
      <formula>$P$9&lt;0</formula>
    </cfRule>
  </conditionalFormatting>
  <conditionalFormatting sqref="T9:T18">
    <cfRule type="cellIs" dxfId="3" priority="6" operator="greaterThan">
      <formula>0</formula>
    </cfRule>
    <cfRule type="cellIs" dxfId="2" priority="7" operator="greaterThan">
      <formula>0</formula>
    </cfRule>
    <cfRule type="cellIs" dxfId="1" priority="8" operator="lessThan">
      <formula>0</formula>
    </cfRule>
  </conditionalFormatting>
  <conditionalFormatting sqref="I142:J142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2026-08-14T15:18:34Z</dcterms:created>
  <dcterms:modified xsi:type="dcterms:W3CDTF">2026-08-14T15:19:23Z</dcterms:modified>
</cp:coreProperties>
</file>