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69742AC6-3368-4BEA-9FB7-7F434AC6637D}" xr6:coauthVersionLast="47" xr6:coauthVersionMax="47" xr10:uidLastSave="{00000000-0000-0000-0000-000000000000}"/>
  <bookViews>
    <workbookView xWindow="-108" yWindow="-108" windowWidth="23256" windowHeight="12456" xr2:uid="{B5A15379-9732-41F7-A9FB-286B509D08C9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39" i="1" l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W128" i="1"/>
  <c r="V128" i="1"/>
  <c r="X128" i="1"/>
  <c r="Z127" i="1"/>
  <c r="Y127" i="1"/>
  <c r="W127" i="1"/>
  <c r="V127" i="1"/>
  <c r="X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W124" i="1"/>
  <c r="V124" i="1"/>
  <c r="X124" i="1"/>
  <c r="Z123" i="1"/>
  <c r="Y123" i="1"/>
  <c r="X123" i="1"/>
  <c r="W123" i="1"/>
  <c r="V123" i="1"/>
  <c r="Z122" i="1"/>
  <c r="Y122" i="1"/>
  <c r="X122" i="1"/>
  <c r="V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X118" i="1"/>
  <c r="V118" i="1"/>
  <c r="W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W115" i="1"/>
  <c r="V115" i="1"/>
  <c r="X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X110" i="1"/>
  <c r="V110" i="1"/>
  <c r="W110" i="1"/>
  <c r="Z109" i="1"/>
  <c r="Y109" i="1"/>
  <c r="X109" i="1"/>
  <c r="W109" i="1"/>
  <c r="V109" i="1"/>
  <c r="Z108" i="1"/>
  <c r="Y108" i="1"/>
  <c r="X108" i="1"/>
  <c r="W108" i="1"/>
  <c r="V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X102" i="1"/>
  <c r="V102" i="1"/>
  <c r="W102" i="1"/>
  <c r="Z101" i="1"/>
  <c r="Y101" i="1"/>
  <c r="X101" i="1"/>
  <c r="W101" i="1"/>
  <c r="V101" i="1"/>
  <c r="Z100" i="1"/>
  <c r="Y100" i="1"/>
  <c r="X100" i="1"/>
  <c r="W100" i="1"/>
  <c r="V100" i="1"/>
  <c r="Z99" i="1"/>
  <c r="Y99" i="1"/>
  <c r="W99" i="1"/>
  <c r="V99" i="1"/>
  <c r="X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X94" i="1"/>
  <c r="V94" i="1"/>
  <c r="W94" i="1"/>
  <c r="Z93" i="1"/>
  <c r="Y93" i="1"/>
  <c r="X93" i="1"/>
  <c r="W93" i="1"/>
  <c r="V93" i="1"/>
  <c r="Z92" i="1"/>
  <c r="Y92" i="1"/>
  <c r="X92" i="1"/>
  <c r="W92" i="1"/>
  <c r="V92" i="1"/>
  <c r="Z91" i="1"/>
  <c r="Y91" i="1"/>
  <c r="W91" i="1"/>
  <c r="V91" i="1"/>
  <c r="X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X86" i="1"/>
  <c r="V86" i="1"/>
  <c r="W86" i="1"/>
  <c r="Z85" i="1"/>
  <c r="Y85" i="1"/>
  <c r="X85" i="1"/>
  <c r="W85" i="1"/>
  <c r="V85" i="1"/>
  <c r="Z84" i="1"/>
  <c r="Y84" i="1"/>
  <c r="X84" i="1"/>
  <c r="W84" i="1"/>
  <c r="V84" i="1"/>
  <c r="Z83" i="1"/>
  <c r="Y83" i="1"/>
  <c r="W83" i="1"/>
  <c r="V83" i="1"/>
  <c r="X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X78" i="1"/>
  <c r="V78" i="1"/>
  <c r="W78" i="1"/>
  <c r="Z77" i="1"/>
  <c r="Y77" i="1"/>
  <c r="X77" i="1"/>
  <c r="W77" i="1"/>
  <c r="V77" i="1"/>
  <c r="Z76" i="1"/>
  <c r="Y76" i="1"/>
  <c r="X76" i="1"/>
  <c r="W76" i="1"/>
  <c r="V76" i="1"/>
  <c r="Z75" i="1"/>
  <c r="Y75" i="1"/>
  <c r="W75" i="1"/>
  <c r="V75" i="1"/>
  <c r="X75" i="1"/>
  <c r="Z74" i="1"/>
  <c r="Y74" i="1"/>
  <c r="X74" i="1"/>
  <c r="V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X70" i="1"/>
  <c r="V70" i="1"/>
  <c r="W70" i="1"/>
  <c r="Z69" i="1"/>
  <c r="Y69" i="1"/>
  <c r="X69" i="1"/>
  <c r="W69" i="1"/>
  <c r="V69" i="1"/>
  <c r="Z68" i="1"/>
  <c r="Y68" i="1"/>
  <c r="X68" i="1"/>
  <c r="W68" i="1"/>
  <c r="V68" i="1"/>
  <c r="Z67" i="1"/>
  <c r="Y67" i="1"/>
  <c r="W67" i="1"/>
  <c r="V67" i="1"/>
  <c r="X67" i="1"/>
  <c r="Z66" i="1"/>
  <c r="Y66" i="1"/>
  <c r="X66" i="1"/>
  <c r="V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X62" i="1"/>
  <c r="V62" i="1"/>
  <c r="W62" i="1"/>
  <c r="Z61" i="1"/>
  <c r="Y61" i="1"/>
  <c r="X61" i="1"/>
  <c r="W61" i="1"/>
  <c r="V61" i="1"/>
  <c r="Z60" i="1"/>
  <c r="Y60" i="1"/>
  <c r="X60" i="1"/>
  <c r="W60" i="1"/>
  <c r="V60" i="1"/>
  <c r="Z59" i="1"/>
  <c r="Y59" i="1"/>
  <c r="W59" i="1"/>
  <c r="V59" i="1"/>
  <c r="X59" i="1"/>
  <c r="Z58" i="1"/>
  <c r="Y58" i="1"/>
  <c r="X58" i="1"/>
  <c r="V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W20" i="1"/>
  <c r="V20" i="1"/>
  <c r="X20" i="1"/>
  <c r="Z19" i="1"/>
  <c r="Y19" i="1"/>
  <c r="W19" i="1"/>
  <c r="V19" i="1"/>
  <c r="X19" i="1"/>
  <c r="Z18" i="1"/>
  <c r="Y18" i="1"/>
  <c r="W18" i="1"/>
  <c r="V18" i="1"/>
  <c r="X18" i="1"/>
  <c r="Z17" i="1"/>
  <c r="Y17" i="1"/>
  <c r="V17" i="1"/>
  <c r="X17" i="1"/>
  <c r="W17" i="1"/>
  <c r="Z16" i="1"/>
  <c r="Y16" i="1"/>
  <c r="AQ12" i="1" s="1"/>
  <c r="AP12" i="1" s="1"/>
  <c r="X16" i="1"/>
  <c r="V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W11" i="1"/>
  <c r="V11" i="1"/>
  <c r="X11" i="1"/>
  <c r="Z10" i="1"/>
  <c r="Y10" i="1"/>
  <c r="V10" i="1"/>
  <c r="X10" i="1"/>
  <c r="W10" i="1"/>
  <c r="Z9" i="1"/>
  <c r="Y9" i="1"/>
  <c r="V9" i="1"/>
  <c r="X9" i="1"/>
  <c r="T8" i="1"/>
  <c r="AT11" i="1" l="1"/>
  <c r="AS11" i="1" s="1"/>
  <c r="AQ16" i="1"/>
  <c r="AP16" i="1" s="1"/>
  <c r="AT10" i="1"/>
  <c r="AS10" i="1" s="1"/>
  <c r="AT9" i="1"/>
  <c r="AS9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6" i="1"/>
  <c r="AM16" i="1" s="1"/>
  <c r="AK14" i="1"/>
  <c r="AJ14" i="1" s="1"/>
  <c r="AN10" i="1"/>
  <c r="AM10" i="1" s="1"/>
  <c r="AK13" i="1"/>
  <c r="AJ13" i="1" s="1"/>
  <c r="AN18" i="1"/>
  <c r="AM18" i="1" s="1"/>
  <c r="AK12" i="1"/>
  <c r="AJ12" i="1" s="1"/>
  <c r="AN15" i="1"/>
  <c r="AM15" i="1" s="1"/>
  <c r="AN14" i="1"/>
  <c r="AM14" i="1" s="1"/>
  <c r="AK9" i="1"/>
  <c r="AJ9" i="1" s="1"/>
  <c r="AK17" i="1"/>
  <c r="AJ17" i="1" s="1"/>
  <c r="AN11" i="1"/>
  <c r="AM11" i="1" s="1"/>
  <c r="AK11" i="1"/>
  <c r="AJ11" i="1" s="1"/>
  <c r="AN13" i="1"/>
  <c r="AM13" i="1" s="1"/>
  <c r="AK16" i="1"/>
  <c r="AJ16" i="1" s="1"/>
  <c r="AT15" i="1"/>
  <c r="AS15" i="1" s="1"/>
  <c r="AT18" i="1"/>
  <c r="AS18" i="1" s="1"/>
  <c r="W9" i="1"/>
  <c r="AQ13" i="1"/>
  <c r="AP13" i="1" s="1"/>
  <c r="AQ14" i="1"/>
  <c r="AP14" i="1" s="1"/>
  <c r="AQ11" i="1"/>
  <c r="AP11" i="1" s="1"/>
  <c r="AQ18" i="1"/>
  <c r="AP18" i="1" s="1"/>
  <c r="AQ10" i="1"/>
  <c r="AP10" i="1" s="1"/>
  <c r="AT16" i="1"/>
  <c r="AS16" i="1" s="1"/>
  <c r="AT13" i="1"/>
  <c r="AS13" i="1" s="1"/>
  <c r="AT12" i="1"/>
  <c r="AS12" i="1" s="1"/>
  <c r="AQ9" i="1"/>
  <c r="AP9" i="1" s="1"/>
  <c r="AT14" i="1"/>
  <c r="AS14" i="1" s="1"/>
  <c r="AQ17" i="1"/>
  <c r="AP17" i="1" s="1"/>
  <c r="AQ15" i="1"/>
  <c r="AP15" i="1" s="1"/>
  <c r="AT17" i="1"/>
  <c r="AS17" i="1" s="1"/>
  <c r="AE17" i="1" l="1"/>
  <c r="AD17" i="1" s="1"/>
  <c r="AC15" i="1"/>
  <c r="AE9" i="1"/>
  <c r="AD9" i="1" s="1"/>
  <c r="AE14" i="1"/>
  <c r="AD14" i="1" s="1"/>
  <c r="AC12" i="1"/>
  <c r="AE13" i="1"/>
  <c r="AD13" i="1" s="1"/>
  <c r="AC11" i="1"/>
  <c r="AB11" i="1" s="1" a="1"/>
  <c r="AB11" i="1" s="1"/>
  <c r="AH5" i="1"/>
  <c r="AC17" i="1"/>
  <c r="AE11" i="1"/>
  <c r="AD11" i="1" s="1"/>
  <c r="AC16" i="1"/>
  <c r="AE16" i="1"/>
  <c r="AD16" i="1" s="1"/>
  <c r="AC14" i="1"/>
  <c r="AC13" i="1"/>
  <c r="AE15" i="1"/>
  <c r="AD15" i="1" s="1"/>
  <c r="AC9" i="1"/>
  <c r="AB9" i="1" s="1" a="1"/>
  <c r="AB9" i="1" s="1"/>
  <c r="AE10" i="1"/>
  <c r="AD10" i="1" s="1"/>
  <c r="AE12" i="1"/>
  <c r="AD12" i="1" s="1"/>
  <c r="AC10" i="1"/>
  <c r="AB10" i="1" s="1" a="1"/>
  <c r="AB10" i="1" s="1"/>
  <c r="AC18" i="1"/>
  <c r="AB18" i="1" s="1" a="1"/>
  <c r="AB18" i="1" s="1"/>
  <c r="AE18" i="1"/>
  <c r="AD18" i="1" s="1"/>
  <c r="AB14" i="1" l="1" a="1"/>
  <c r="AB14" i="1" s="1"/>
  <c r="AB13" i="1" a="1"/>
  <c r="AB13" i="1" s="1"/>
  <c r="AB12" i="1" a="1"/>
  <c r="AB12" i="1" s="1"/>
  <c r="AB16" i="1" a="1"/>
  <c r="AB16" i="1" s="1"/>
  <c r="AB15" i="1" a="1"/>
  <c r="AB15" i="1" s="1"/>
  <c r="AB17" i="1" a="1"/>
  <c r="AB17" i="1" s="1"/>
  <c r="AH16" i="1"/>
  <c r="AH13" i="1"/>
  <c r="AH12" i="1"/>
  <c r="AH10" i="1"/>
  <c r="AH18" i="1"/>
  <c r="AH11" i="1"/>
  <c r="AH15" i="1"/>
  <c r="AH9" i="1"/>
  <c r="AG9" i="1" s="1" a="1"/>
  <c r="AG9" i="1" s="1"/>
  <c r="AH17" i="1"/>
  <c r="AH14" i="1"/>
  <c r="AG17" i="1" l="1" a="1"/>
  <c r="AG17" i="1" s="1"/>
  <c r="AG16" i="1" a="1"/>
  <c r="AG16" i="1" s="1"/>
  <c r="AG11" i="1" a="1"/>
  <c r="AG11" i="1" s="1"/>
  <c r="AG15" i="1" a="1"/>
  <c r="AG15" i="1" s="1"/>
  <c r="AG10" i="1" a="1"/>
  <c r="AG10" i="1" s="1"/>
  <c r="AG12" i="1" a="1"/>
  <c r="AG12" i="1" s="1"/>
  <c r="AG14" i="1" a="1"/>
  <c r="AG14" i="1" s="1"/>
  <c r="AG13" i="1" a="1"/>
  <c r="AG13" i="1" s="1"/>
  <c r="AG18" i="1" a="1"/>
  <c r="AG18" i="1" s="1"/>
  <c r="T11" i="1" l="1"/>
  <c r="T10" i="1"/>
  <c r="T12" i="1"/>
  <c r="T14" i="1"/>
  <c r="T13" i="1"/>
  <c r="T15" i="1"/>
  <c r="T16" i="1"/>
  <c r="T17" i="1"/>
  <c r="T9" i="1"/>
  <c r="T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<sst xmlns="http://schemas.openxmlformats.org/spreadsheetml/2006/main" count="188" uniqueCount="171">
  <si>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</si>
  <si>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</si>
  <si>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</si>
  <si>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</si>
  <si>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</si>
  <si>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</si>
  <si>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</si>
  <si>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</si>
  <si>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</si>
  <si>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</si>
  <si>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</si>
  <si>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</si>
  <si>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</si>
  <si>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</si>
  <si>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</si>
  <si>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</si>
  <si>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</si>
  <si>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</si>
  <si>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</si>
  <si>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</si>
  <si>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</si>
  <si>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</si>
  <si>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</si>
  <si>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</si>
  <si>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</si>
  <si>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</si>
  <si>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</si>
  <si>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</si>
  <si>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</si>
  <si>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</si>
  <si>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</si>
  <si>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</si>
  <si>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</si>
  <si>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</si>
  <si>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</si>
  <si>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</si>
  <si>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</si>
  <si>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</si>
  <si>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</si>
  <si>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</si>
  <si>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</si>
  <si>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</si>
  <si>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</si>
  <si>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</si>
  <si>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</si>
  <si>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</si>
  <si>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</si>
  <si>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</si>
  <si>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</si>
  <si>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</si>
  <si>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</si>
  <si>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</si>
  <si>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</si>
  <si>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</si>
  <si>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</si>
  <si>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</si>
  <si>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</si>
  <si>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</si>
  <si>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</si>
  <si>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</si>
  <si>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</si>
  <si>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</si>
  <si>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</si>
  <si>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</si>
  <si>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</si>
  <si>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</si>
  <si>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</si>
  <si>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</si>
  <si>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</si>
  <si>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</si>
  <si>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</si>
  <si>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</si>
  <si>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</si>
  <si>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</si>
  <si>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</si>
  <si>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</si>
  <si>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</si>
  <si>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</si>
  <si>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</si>
  <si>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</si>
  <si>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</si>
  <si>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</si>
  <si>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</si>
  <si>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</si>
  <si>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</si>
  <si>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</si>
  <si>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</si>
  <si>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</si>
  <si>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</si>
  <si>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</si>
  <si>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</si>
  <si>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</si>
  <si>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</si>
  <si>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</si>
  <si>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</si>
  <si>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</si>
  <si>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</si>
  <si>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</si>
  <si>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</si>
  <si>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</si>
  <si>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</si>
  <si>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</si>
  <si>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</si>
  <si>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</si>
  <si>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</si>
  <si>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</si>
  <si>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</si>
  <si>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</si>
  <si>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</si>
  <si>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</si>
  <si>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</si>
  <si>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</si>
  <si>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</si>
  <si>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</si>
  <si>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</si>
  <si>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</si>
  <si>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</si>
  <si>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</si>
  <si>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</si>
  <si>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</si>
  <si>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</si>
  <si>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</si>
  <si>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</si>
  <si>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</si>
  <si>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</si>
  <si>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</si>
  <si>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</si>
  <si>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</si>
  <si>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</si>
  <si>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</si>
  <si>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</si>
  <si>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</si>
  <si>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</si>
  <si>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</si>
  <si>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</si>
  <si>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</si>
  <si>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</si>
  <si>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</si>
  <si>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</si>
  <si>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</si>
  <si>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</si>
  <si>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</si>
  <si>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</si>
  <si>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</si>
  <si>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</si>
  <si>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</si>
  <si>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</si>
  <si>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</si>
  <si>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</si>
  <si>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</si>
  <si>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</si>
  <si>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</si>
  <si>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</si>
  <si>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</si>
  <si>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</si>
  <si>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</si>
  <si>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</si>
  <si>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</si>
  <si>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</si>
  <si>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</si>
  <si>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</si>
  <si>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</si>
  <si>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9.8%</t>
  </si>
  <si>
    <t>9.5%</t>
  </si>
  <si>
    <t>8.6%</t>
  </si>
  <si>
    <t>7.5%</t>
  </si>
  <si>
    <t>7.3%</t>
  </si>
  <si>
    <t>5.4%</t>
  </si>
  <si>
    <t>5.3%</t>
  </si>
  <si>
    <t>4.3%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</si>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</sst>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3C99E1F2-057E-4F1C-9496-04B024B7A03A}"/>
    <cellStyle name="Normal" xfId="0" builtinId="0"/>
    <cellStyle name="Percent 2" xfId="2" xr:uid="{7F3E3071-7204-41B5-B689-02A1B5615C59}"/>
    <cellStyle name="Percent 4" xfId="3" xr:uid="{CB76E539-0DAD-4B80-8995-BBF904FFBE6B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D9101CE-E927-4CA4-8E3E-4F7F1A16B3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07A5D2C-41CE-4C6D-B6FD-11475AB810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0333EDE-8C62-46B3-A25C-FAE8CC1C14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0FBA958-1C3E-4A18-994D-377E0B9F6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D7C94EB-975E-4D6C-AD33-9994186ACF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22C4525-0BF5-4A1A-B13A-054CF074E8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AF8D424A-2286-4929-B224-6D38B894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8.5</v>
          </cell>
          <cell r="F52">
            <v>8.5</v>
          </cell>
          <cell r="I52">
            <v>336143</v>
          </cell>
          <cell r="J52">
            <v>2737744.5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747566</v>
          </cell>
          <cell r="J53">
            <v>3927736.35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6561</v>
          </cell>
          <cell r="J54">
            <v>39180.15</v>
          </cell>
        </row>
        <row r="55">
          <cell r="B55" t="str">
            <v>ACCESSCORP</v>
          </cell>
          <cell r="C55">
            <v>28.75</v>
          </cell>
          <cell r="F55">
            <v>29.5</v>
          </cell>
          <cell r="I55">
            <v>42330684</v>
          </cell>
          <cell r="J55">
            <v>1220096876.45</v>
          </cell>
        </row>
        <row r="56">
          <cell r="B56" t="str">
            <v>AFRIPRUD</v>
          </cell>
          <cell r="C56">
            <v>11.1</v>
          </cell>
          <cell r="F56">
            <v>11.1</v>
          </cell>
          <cell r="I56">
            <v>1179347</v>
          </cell>
          <cell r="J56">
            <v>13118865.300000001</v>
          </cell>
        </row>
        <row r="57">
          <cell r="B57" t="str">
            <v>AIICO</v>
          </cell>
          <cell r="C57">
            <v>3.7</v>
          </cell>
          <cell r="F57">
            <v>3.7</v>
          </cell>
          <cell r="I57">
            <v>6461254</v>
          </cell>
          <cell r="J57">
            <v>24146016.210000001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11280</v>
          </cell>
          <cell r="J58">
            <v>72782658.200000003</v>
          </cell>
        </row>
        <row r="59">
          <cell r="B59" t="str">
            <v>ARADEL</v>
          </cell>
          <cell r="C59">
            <v>1373</v>
          </cell>
          <cell r="F59">
            <v>1373</v>
          </cell>
          <cell r="I59">
            <v>1057216</v>
          </cell>
          <cell r="J59">
            <v>1447336715.9000001</v>
          </cell>
        </row>
        <row r="60">
          <cell r="B60" t="str">
            <v>AUSTINLAZ</v>
          </cell>
          <cell r="C60">
            <v>2.7</v>
          </cell>
          <cell r="F60">
            <v>2.5</v>
          </cell>
          <cell r="I60">
            <v>1706692</v>
          </cell>
          <cell r="J60">
            <v>4333360.12</v>
          </cell>
        </row>
        <row r="61">
          <cell r="B61" t="str">
            <v>AVACAP</v>
          </cell>
          <cell r="C61">
            <v>7</v>
          </cell>
          <cell r="F61">
            <v>6.5</v>
          </cell>
          <cell r="I61">
            <v>4594110</v>
          </cell>
          <cell r="J61">
            <v>30222194.75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6126</v>
          </cell>
          <cell r="J62">
            <v>813839.1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8022</v>
          </cell>
          <cell r="J63">
            <v>4063945.2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456904</v>
          </cell>
          <cell r="J64">
            <v>129943497.59999999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96323</v>
          </cell>
          <cell r="J65">
            <v>67409253.599999994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122336</v>
          </cell>
          <cell r="J66">
            <v>7356572.7999999998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119701</v>
          </cell>
          <cell r="J67">
            <v>13598336.65</v>
          </cell>
        </row>
        <row r="68">
          <cell r="B68" t="str">
            <v>CAVERTON</v>
          </cell>
          <cell r="C68">
            <v>4.3499999999999996</v>
          </cell>
          <cell r="F68">
            <v>4.2</v>
          </cell>
          <cell r="I68">
            <v>674952</v>
          </cell>
          <cell r="J68">
            <v>2868164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558731</v>
          </cell>
          <cell r="J69">
            <v>5360813.75</v>
          </cell>
        </row>
        <row r="70">
          <cell r="B70" t="str">
            <v>CHAMS</v>
          </cell>
          <cell r="C70">
            <v>4</v>
          </cell>
          <cell r="F70">
            <v>3.98</v>
          </cell>
          <cell r="I70">
            <v>34330501</v>
          </cell>
          <cell r="J70">
            <v>131368254.79000001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197256</v>
          </cell>
          <cell r="J71">
            <v>2093534.4</v>
          </cell>
        </row>
        <row r="72">
          <cell r="B72" t="str">
            <v>CILEASING</v>
          </cell>
          <cell r="C72">
            <v>5.4</v>
          </cell>
          <cell r="F72">
            <v>5.4</v>
          </cell>
          <cell r="I72">
            <v>368607</v>
          </cell>
          <cell r="J72">
            <v>1988216.2</v>
          </cell>
        </row>
        <row r="73">
          <cell r="B73" t="str">
            <v>CMFC</v>
          </cell>
          <cell r="C73">
            <v>2.9</v>
          </cell>
          <cell r="F73">
            <v>2.9</v>
          </cell>
          <cell r="I73">
            <v>1458036</v>
          </cell>
          <cell r="J73">
            <v>4279704.5599999996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2181</v>
          </cell>
          <cell r="J74">
            <v>366131.6</v>
          </cell>
        </row>
        <row r="75">
          <cell r="B75" t="str">
            <v>CONHALLPLC</v>
          </cell>
          <cell r="C75">
            <v>6.35</v>
          </cell>
          <cell r="F75">
            <v>6.3</v>
          </cell>
          <cell r="I75">
            <v>3169157</v>
          </cell>
          <cell r="J75">
            <v>19454035.77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14819</v>
          </cell>
          <cell r="J76">
            <v>2800791</v>
          </cell>
        </row>
        <row r="77">
          <cell r="B77" t="str">
            <v>CORNERST</v>
          </cell>
          <cell r="C77">
            <v>5.35</v>
          </cell>
          <cell r="F77">
            <v>5.35</v>
          </cell>
          <cell r="I77">
            <v>5635458</v>
          </cell>
          <cell r="J77">
            <v>28755719.5</v>
          </cell>
        </row>
        <row r="78">
          <cell r="B78" t="str">
            <v>CUSTODIAN</v>
          </cell>
          <cell r="C78">
            <v>71.849999999999994</v>
          </cell>
          <cell r="F78">
            <v>73.45</v>
          </cell>
          <cell r="I78">
            <v>516805</v>
          </cell>
          <cell r="J78">
            <v>37446205.100000001</v>
          </cell>
        </row>
        <row r="79">
          <cell r="B79" t="str">
            <v>CUTIX</v>
          </cell>
          <cell r="C79">
            <v>2.4300000000000002</v>
          </cell>
          <cell r="F79">
            <v>2.39</v>
          </cell>
          <cell r="I79">
            <v>1245556</v>
          </cell>
          <cell r="J79">
            <v>3004702.23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1412012</v>
          </cell>
          <cell r="J80">
            <v>27568354.399999999</v>
          </cell>
        </row>
        <row r="81">
          <cell r="B81" t="str">
            <v>DAARCOMM</v>
          </cell>
          <cell r="C81">
            <v>1.38</v>
          </cell>
          <cell r="F81">
            <v>1.51</v>
          </cell>
          <cell r="I81">
            <v>1189440</v>
          </cell>
          <cell r="J81">
            <v>1713777.31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324953</v>
          </cell>
          <cell r="J82">
            <v>318951771.10000002</v>
          </cell>
        </row>
        <row r="83">
          <cell r="B83" t="str">
            <v>DANGSUGAR</v>
          </cell>
          <cell r="C83">
            <v>69</v>
          </cell>
          <cell r="F83">
            <v>69</v>
          </cell>
          <cell r="I83">
            <v>3174471</v>
          </cell>
          <cell r="J83">
            <v>216612351.05000001</v>
          </cell>
        </row>
        <row r="84">
          <cell r="B84" t="str">
            <v>ELLAHLAKES</v>
          </cell>
          <cell r="C84">
            <v>7.5</v>
          </cell>
          <cell r="F84">
            <v>7.9</v>
          </cell>
          <cell r="I84">
            <v>2241840</v>
          </cell>
          <cell r="J84">
            <v>17013341.5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1000</v>
          </cell>
          <cell r="J85">
            <v>36650</v>
          </cell>
        </row>
        <row r="86">
          <cell r="B86" t="str">
            <v>ETERNA</v>
          </cell>
          <cell r="C86">
            <v>35.75</v>
          </cell>
          <cell r="F86">
            <v>35.549999999999997</v>
          </cell>
          <cell r="I86">
            <v>758688</v>
          </cell>
          <cell r="J86">
            <v>27023285.399999999</v>
          </cell>
        </row>
        <row r="87">
          <cell r="B87" t="str">
            <v>ETI</v>
          </cell>
          <cell r="C87">
            <v>69.75</v>
          </cell>
          <cell r="F87">
            <v>67.900000000000006</v>
          </cell>
          <cell r="I87">
            <v>652059</v>
          </cell>
          <cell r="J87">
            <v>43394505.299999997</v>
          </cell>
        </row>
        <row r="88">
          <cell r="B88" t="str">
            <v>ETRANZACT</v>
          </cell>
          <cell r="C88">
            <v>14.5</v>
          </cell>
          <cell r="F88">
            <v>13.25</v>
          </cell>
          <cell r="I88">
            <v>7205628</v>
          </cell>
          <cell r="J88">
            <v>95670064.049999997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684</v>
          </cell>
          <cell r="J89">
            <v>116348.4</v>
          </cell>
        </row>
        <row r="90">
          <cell r="B90" t="str">
            <v>FCMB</v>
          </cell>
          <cell r="C90">
            <v>11</v>
          </cell>
          <cell r="F90">
            <v>11.05</v>
          </cell>
          <cell r="I90">
            <v>5999035</v>
          </cell>
          <cell r="J90">
            <v>67274514.549999997</v>
          </cell>
        </row>
        <row r="91">
          <cell r="B91" t="str">
            <v>FIDELITYBK</v>
          </cell>
          <cell r="C91">
            <v>18.95</v>
          </cell>
          <cell r="F91">
            <v>19.2</v>
          </cell>
          <cell r="I91">
            <v>5170500</v>
          </cell>
          <cell r="J91">
            <v>99253277.799999997</v>
          </cell>
        </row>
        <row r="92">
          <cell r="B92" t="str">
            <v>FIDSON</v>
          </cell>
          <cell r="C92">
            <v>75.8</v>
          </cell>
          <cell r="F92">
            <v>77</v>
          </cell>
          <cell r="I92">
            <v>850440</v>
          </cell>
          <cell r="J92">
            <v>66777494.100000001</v>
          </cell>
        </row>
        <row r="93">
          <cell r="B93" t="str">
            <v>FIRSTHOLDCO</v>
          </cell>
          <cell r="C93">
            <v>135</v>
          </cell>
          <cell r="F93">
            <v>145</v>
          </cell>
          <cell r="I93">
            <v>15104837</v>
          </cell>
          <cell r="J93">
            <v>2107104364.4000001</v>
          </cell>
        </row>
        <row r="94">
          <cell r="B94" t="str">
            <v>FTGINSURE</v>
          </cell>
          <cell r="C94">
            <v>1.94</v>
          </cell>
          <cell r="F94">
            <v>1.94</v>
          </cell>
          <cell r="I94">
            <v>390953</v>
          </cell>
          <cell r="J94">
            <v>731568.27</v>
          </cell>
        </row>
        <row r="95">
          <cell r="B95" t="str">
            <v>FTNCOCOA</v>
          </cell>
          <cell r="C95">
            <v>7.79</v>
          </cell>
          <cell r="F95">
            <v>8</v>
          </cell>
          <cell r="I95">
            <v>1916964</v>
          </cell>
          <cell r="J95">
            <v>14872928.92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1128374</v>
          </cell>
          <cell r="J96">
            <v>838607556.79999995</v>
          </cell>
        </row>
        <row r="97">
          <cell r="B97" t="str">
            <v>GTCO</v>
          </cell>
          <cell r="C97">
            <v>128</v>
          </cell>
          <cell r="F97">
            <v>129</v>
          </cell>
          <cell r="I97">
            <v>18730711</v>
          </cell>
          <cell r="J97">
            <v>2401310910.6999998</v>
          </cell>
        </row>
        <row r="98">
          <cell r="B98" t="str">
            <v>GUINEAINS</v>
          </cell>
          <cell r="C98">
            <v>0.77</v>
          </cell>
          <cell r="F98">
            <v>0.77</v>
          </cell>
          <cell r="I98">
            <v>3425517</v>
          </cell>
          <cell r="J98">
            <v>2631561.15</v>
          </cell>
        </row>
        <row r="99">
          <cell r="B99" t="str">
            <v>GUINNESS</v>
          </cell>
          <cell r="C99">
            <v>376</v>
          </cell>
          <cell r="F99">
            <v>384.8</v>
          </cell>
          <cell r="I99">
            <v>706790</v>
          </cell>
          <cell r="J99">
            <v>267884411.09999999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2063794</v>
          </cell>
          <cell r="J100">
            <v>683344276.79999995</v>
          </cell>
        </row>
        <row r="101">
          <cell r="B101" t="str">
            <v>HMCALL</v>
          </cell>
          <cell r="C101">
            <v>4.0999999999999996</v>
          </cell>
          <cell r="F101">
            <v>3.74</v>
          </cell>
          <cell r="I101">
            <v>395314</v>
          </cell>
          <cell r="J101">
            <v>1489678.16</v>
          </cell>
        </row>
        <row r="102">
          <cell r="B102" t="str">
            <v>HONYFLOUR</v>
          </cell>
          <cell r="C102">
            <v>16.55</v>
          </cell>
          <cell r="F102">
            <v>16.2</v>
          </cell>
          <cell r="I102">
            <v>1453785</v>
          </cell>
          <cell r="J102">
            <v>23846690.100000001</v>
          </cell>
        </row>
        <row r="103">
          <cell r="B103" t="str">
            <v>IKEJAHOTEL</v>
          </cell>
          <cell r="C103">
            <v>38.700000000000003</v>
          </cell>
          <cell r="F103">
            <v>38.700000000000003</v>
          </cell>
          <cell r="I103">
            <v>35687</v>
          </cell>
          <cell r="J103">
            <v>1464655.55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73520</v>
          </cell>
          <cell r="J104">
            <v>2257064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11857</v>
          </cell>
          <cell r="J105">
            <v>132460.04999999999</v>
          </cell>
        </row>
        <row r="106">
          <cell r="B106" t="str">
            <v>INTBREW</v>
          </cell>
          <cell r="C106">
            <v>9.5500000000000007</v>
          </cell>
          <cell r="F106">
            <v>9.25</v>
          </cell>
          <cell r="I106">
            <v>3713912</v>
          </cell>
          <cell r="J106">
            <v>35290978.799999997</v>
          </cell>
        </row>
        <row r="107">
          <cell r="B107" t="str">
            <v>INTENEGINS</v>
          </cell>
          <cell r="C107">
            <v>2.84</v>
          </cell>
          <cell r="F107">
            <v>2.84</v>
          </cell>
          <cell r="I107">
            <v>35574376</v>
          </cell>
          <cell r="J107">
            <v>94377551.519999996</v>
          </cell>
        </row>
        <row r="108">
          <cell r="B108" t="str">
            <v>JAIZBANK</v>
          </cell>
          <cell r="C108">
            <v>7.7</v>
          </cell>
          <cell r="F108">
            <v>7.95</v>
          </cell>
          <cell r="I108">
            <v>210707490</v>
          </cell>
          <cell r="J108">
            <v>1583776312.5999999</v>
          </cell>
        </row>
        <row r="109">
          <cell r="B109" t="str">
            <v>JAPAULGOLD</v>
          </cell>
          <cell r="C109">
            <v>2.82</v>
          </cell>
          <cell r="F109">
            <v>2.86</v>
          </cell>
          <cell r="I109">
            <v>3746829</v>
          </cell>
          <cell r="J109">
            <v>10792756.199999999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11448</v>
          </cell>
          <cell r="J110">
            <v>3203150.4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15932</v>
          </cell>
          <cell r="J111">
            <v>140074.65</v>
          </cell>
        </row>
        <row r="112">
          <cell r="B112" t="str">
            <v>LASACO</v>
          </cell>
          <cell r="C112">
            <v>1.85</v>
          </cell>
          <cell r="F112">
            <v>1.85</v>
          </cell>
          <cell r="I112">
            <v>956099</v>
          </cell>
          <cell r="J112">
            <v>1751086.85</v>
          </cell>
        </row>
        <row r="113">
          <cell r="B113" t="str">
            <v>LEARNAFRCA</v>
          </cell>
          <cell r="C113">
            <v>8.6999999999999993</v>
          </cell>
          <cell r="F113">
            <v>8.6999999999999993</v>
          </cell>
          <cell r="I113">
            <v>318231</v>
          </cell>
          <cell r="J113">
            <v>2828552</v>
          </cell>
        </row>
        <row r="114">
          <cell r="B114" t="str">
            <v>LEGENDINT</v>
          </cell>
          <cell r="C114">
            <v>3.8</v>
          </cell>
          <cell r="F114">
            <v>4</v>
          </cell>
          <cell r="I114">
            <v>273535</v>
          </cell>
          <cell r="J114">
            <v>1099144.7</v>
          </cell>
        </row>
        <row r="115">
          <cell r="B115" t="str">
            <v>LINKASSURE</v>
          </cell>
          <cell r="C115">
            <v>1.8</v>
          </cell>
          <cell r="F115">
            <v>1.79</v>
          </cell>
          <cell r="I115">
            <v>11205346</v>
          </cell>
          <cell r="J115">
            <v>20008968.710000001</v>
          </cell>
        </row>
        <row r="116">
          <cell r="B116" t="str">
            <v>LIVESTOCK</v>
          </cell>
          <cell r="C116">
            <v>7.2</v>
          </cell>
          <cell r="F116">
            <v>7.2</v>
          </cell>
          <cell r="I116">
            <v>460435</v>
          </cell>
          <cell r="J116">
            <v>3298387.95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14460</v>
          </cell>
          <cell r="J117">
            <v>48188.6</v>
          </cell>
        </row>
        <row r="118">
          <cell r="B118" t="str">
            <v>MANSARD</v>
          </cell>
          <cell r="C118">
            <v>12</v>
          </cell>
          <cell r="F118">
            <v>12</v>
          </cell>
          <cell r="I118">
            <v>680546</v>
          </cell>
          <cell r="J118">
            <v>7803089.0999999996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182507</v>
          </cell>
          <cell r="J119">
            <v>7074932.8499999996</v>
          </cell>
        </row>
        <row r="120">
          <cell r="B120" t="str">
            <v>MBENEFIT</v>
          </cell>
          <cell r="C120">
            <v>3.22</v>
          </cell>
          <cell r="F120">
            <v>3.19</v>
          </cell>
          <cell r="I120">
            <v>1409448</v>
          </cell>
          <cell r="J120">
            <v>4467190.7300000004</v>
          </cell>
        </row>
        <row r="121">
          <cell r="B121" t="str">
            <v>MCNICHOLS</v>
          </cell>
          <cell r="C121">
            <v>4.8</v>
          </cell>
          <cell r="F121">
            <v>4.5</v>
          </cell>
          <cell r="I121">
            <v>2275626</v>
          </cell>
          <cell r="J121">
            <v>10752409.199999999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47171</v>
          </cell>
          <cell r="J122">
            <v>2392590.2000000002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8164</v>
          </cell>
          <cell r="J123">
            <v>135474.29999999999</v>
          </cell>
        </row>
        <row r="124">
          <cell r="B124" t="str">
            <v>MTNN</v>
          </cell>
          <cell r="C124">
            <v>779</v>
          </cell>
          <cell r="F124">
            <v>774</v>
          </cell>
          <cell r="I124">
            <v>2646859</v>
          </cell>
          <cell r="J124">
            <v>2050638055.699996</v>
          </cell>
        </row>
        <row r="125">
          <cell r="B125" t="str">
            <v>MULTIVERSE</v>
          </cell>
          <cell r="C125">
            <v>21.3</v>
          </cell>
          <cell r="F125">
            <v>21.3</v>
          </cell>
          <cell r="I125">
            <v>31487</v>
          </cell>
          <cell r="J125">
            <v>604550.40000000002</v>
          </cell>
        </row>
        <row r="126">
          <cell r="B126" t="str">
            <v>NAHCO</v>
          </cell>
          <cell r="C126">
            <v>150.19999999999999</v>
          </cell>
          <cell r="F126">
            <v>150.19999999999999</v>
          </cell>
          <cell r="I126">
            <v>708459</v>
          </cell>
          <cell r="J126">
            <v>96266546.349999994</v>
          </cell>
        </row>
        <row r="127">
          <cell r="B127" t="str">
            <v>NASCON</v>
          </cell>
          <cell r="C127">
            <v>195</v>
          </cell>
          <cell r="F127">
            <v>195</v>
          </cell>
          <cell r="I127">
            <v>47434</v>
          </cell>
          <cell r="J127">
            <v>8324667</v>
          </cell>
        </row>
        <row r="128">
          <cell r="B128" t="str">
            <v>NB</v>
          </cell>
          <cell r="C128">
            <v>69.400000000000006</v>
          </cell>
          <cell r="F128">
            <v>69.400000000000006</v>
          </cell>
          <cell r="I128">
            <v>476190</v>
          </cell>
          <cell r="J128">
            <v>33030347.550000001</v>
          </cell>
        </row>
        <row r="129">
          <cell r="B129" t="str">
            <v>NCR</v>
          </cell>
          <cell r="C129">
            <v>161.19999999999999</v>
          </cell>
          <cell r="F129">
            <v>161.19999999999999</v>
          </cell>
          <cell r="I129">
            <v>819</v>
          </cell>
          <cell r="J129">
            <v>118836.9</v>
          </cell>
        </row>
        <row r="130">
          <cell r="B130" t="str">
            <v>NEIMETH</v>
          </cell>
          <cell r="C130">
            <v>7.6</v>
          </cell>
          <cell r="F130">
            <v>7.8</v>
          </cell>
          <cell r="I130">
            <v>807650</v>
          </cell>
          <cell r="J130">
            <v>6322716.5</v>
          </cell>
        </row>
        <row r="131">
          <cell r="B131" t="str">
            <v>NEM</v>
          </cell>
          <cell r="C131">
            <v>29.7</v>
          </cell>
          <cell r="F131">
            <v>30.95</v>
          </cell>
          <cell r="I131">
            <v>183340</v>
          </cell>
          <cell r="J131">
            <v>5621965.5</v>
          </cell>
        </row>
        <row r="132">
          <cell r="B132" t="str">
            <v>NESTLE</v>
          </cell>
          <cell r="C132">
            <v>2830</v>
          </cell>
          <cell r="F132">
            <v>2830</v>
          </cell>
          <cell r="I132">
            <v>10178</v>
          </cell>
          <cell r="J132">
            <v>29098306.899999999</v>
          </cell>
        </row>
        <row r="133">
          <cell r="B133" t="str">
            <v>NGXGROUP</v>
          </cell>
          <cell r="C133">
            <v>125</v>
          </cell>
          <cell r="F133">
            <v>125</v>
          </cell>
          <cell r="I133">
            <v>1167047</v>
          </cell>
          <cell r="J133">
            <v>149541450.19999999</v>
          </cell>
        </row>
        <row r="134">
          <cell r="B134" t="str">
            <v>NIDF</v>
          </cell>
          <cell r="C134">
            <v>147.69999999999999</v>
          </cell>
          <cell r="F134">
            <v>147.69999999999999</v>
          </cell>
          <cell r="I134">
            <v>51918</v>
          </cell>
          <cell r="J134">
            <v>8408804.4000000004</v>
          </cell>
        </row>
        <row r="135">
          <cell r="B135" t="str">
            <v>NNFM</v>
          </cell>
          <cell r="C135">
            <v>79.400000000000006</v>
          </cell>
          <cell r="F135">
            <v>79.400000000000006</v>
          </cell>
          <cell r="I135">
            <v>613</v>
          </cell>
          <cell r="J135">
            <v>43829.5</v>
          </cell>
        </row>
        <row r="136">
          <cell r="B136" t="str">
            <v>NPFMCRFBK</v>
          </cell>
          <cell r="C136">
            <v>4</v>
          </cell>
          <cell r="F136">
            <v>4.05</v>
          </cell>
          <cell r="I136">
            <v>904379</v>
          </cell>
          <cell r="J136">
            <v>3622035.45</v>
          </cell>
        </row>
        <row r="137">
          <cell r="B137" t="str">
            <v>NREIT</v>
          </cell>
          <cell r="C137">
            <v>113</v>
          </cell>
          <cell r="F137">
            <v>113</v>
          </cell>
          <cell r="I137">
            <v>2253</v>
          </cell>
          <cell r="J137">
            <v>244748</v>
          </cell>
        </row>
        <row r="138">
          <cell r="B138" t="str">
            <v>NSLTECH</v>
          </cell>
          <cell r="C138">
            <v>0.72</v>
          </cell>
          <cell r="F138">
            <v>0.74</v>
          </cell>
          <cell r="I138">
            <v>4064854</v>
          </cell>
          <cell r="J138">
            <v>3013125.31</v>
          </cell>
        </row>
        <row r="139">
          <cell r="B139" t="str">
            <v>OANDO</v>
          </cell>
          <cell r="C139">
            <v>33.700000000000003</v>
          </cell>
          <cell r="F139">
            <v>33.1</v>
          </cell>
          <cell r="I139">
            <v>3105776</v>
          </cell>
          <cell r="J139">
            <v>103592662.34999999</v>
          </cell>
        </row>
        <row r="140">
          <cell r="B140" t="str">
            <v>OKOMUOIL</v>
          </cell>
          <cell r="C140">
            <v>1418</v>
          </cell>
          <cell r="F140">
            <v>1418</v>
          </cell>
          <cell r="I140">
            <v>13893</v>
          </cell>
          <cell r="J140">
            <v>17730246.600000001</v>
          </cell>
        </row>
        <row r="141">
          <cell r="B141" t="str">
            <v>OMATEK</v>
          </cell>
          <cell r="C141">
            <v>1.37</v>
          </cell>
          <cell r="F141">
            <v>1.5</v>
          </cell>
          <cell r="I141">
            <v>2304674</v>
          </cell>
          <cell r="J141">
            <v>3244600.01</v>
          </cell>
        </row>
        <row r="142">
          <cell r="B142" t="str">
            <v>PREMPAINTS</v>
          </cell>
          <cell r="C142">
            <v>30.4</v>
          </cell>
          <cell r="F142">
            <v>30.4</v>
          </cell>
          <cell r="I142">
            <v>665</v>
          </cell>
          <cell r="J142">
            <v>19145</v>
          </cell>
        </row>
        <row r="143">
          <cell r="B143" t="str">
            <v>PRESCO</v>
          </cell>
          <cell r="C143">
            <v>2045.3</v>
          </cell>
          <cell r="F143">
            <v>2045.3</v>
          </cell>
          <cell r="I143">
            <v>209975</v>
          </cell>
          <cell r="J143">
            <v>386521980</v>
          </cell>
        </row>
        <row r="144">
          <cell r="B144" t="str">
            <v>PRESTIGE</v>
          </cell>
          <cell r="C144">
            <v>1.37</v>
          </cell>
          <cell r="F144">
            <v>1.4</v>
          </cell>
          <cell r="I144">
            <v>4601723</v>
          </cell>
          <cell r="J144">
            <v>6328801.1900000004</v>
          </cell>
        </row>
        <row r="145">
          <cell r="B145" t="str">
            <v>PZ</v>
          </cell>
          <cell r="C145">
            <v>75.099999999999994</v>
          </cell>
          <cell r="F145">
            <v>75.099999999999994</v>
          </cell>
          <cell r="I145">
            <v>371776</v>
          </cell>
          <cell r="J145">
            <v>28025693</v>
          </cell>
        </row>
        <row r="146">
          <cell r="B146" t="str">
            <v>REDSTAREX</v>
          </cell>
          <cell r="C146">
            <v>16.149999999999999</v>
          </cell>
          <cell r="F146">
            <v>16.149999999999999</v>
          </cell>
          <cell r="I146">
            <v>110686</v>
          </cell>
          <cell r="J146">
            <v>1676949.15</v>
          </cell>
        </row>
        <row r="147">
          <cell r="B147" t="str">
            <v>REGALINS</v>
          </cell>
          <cell r="C147">
            <v>0.79</v>
          </cell>
          <cell r="F147">
            <v>0.8</v>
          </cell>
          <cell r="I147">
            <v>4189087</v>
          </cell>
          <cell r="J147">
            <v>3388097.26</v>
          </cell>
        </row>
        <row r="148">
          <cell r="B148" t="str">
            <v>ROYALEX</v>
          </cell>
          <cell r="C148">
            <v>0.88</v>
          </cell>
          <cell r="F148">
            <v>0.88</v>
          </cell>
          <cell r="I148">
            <v>917748</v>
          </cell>
          <cell r="J148">
            <v>825177.22</v>
          </cell>
        </row>
        <row r="149">
          <cell r="B149" t="str">
            <v>RTBRISCOE</v>
          </cell>
          <cell r="C149">
            <v>11.4</v>
          </cell>
          <cell r="F149">
            <v>11.4</v>
          </cell>
          <cell r="I149">
            <v>323177</v>
          </cell>
          <cell r="J149">
            <v>3567085.05</v>
          </cell>
        </row>
        <row r="150">
          <cell r="B150" t="str">
            <v>SCOA</v>
          </cell>
          <cell r="C150">
            <v>33.049999999999997</v>
          </cell>
          <cell r="F150">
            <v>33.049999999999997</v>
          </cell>
          <cell r="I150">
            <v>1283</v>
          </cell>
          <cell r="J150">
            <v>38169.25</v>
          </cell>
        </row>
        <row r="151">
          <cell r="B151" t="str">
            <v>SEPLAT</v>
          </cell>
          <cell r="C151">
            <v>11200.6</v>
          </cell>
          <cell r="F151">
            <v>12320.6</v>
          </cell>
          <cell r="I151">
            <v>158800</v>
          </cell>
          <cell r="J151">
            <v>1956484381.6999991</v>
          </cell>
        </row>
        <row r="152">
          <cell r="B152" t="str">
            <v>SFSREIT</v>
          </cell>
          <cell r="C152">
            <v>418.75</v>
          </cell>
          <cell r="F152">
            <v>418.75</v>
          </cell>
          <cell r="I152">
            <v>176</v>
          </cell>
          <cell r="J152">
            <v>76879</v>
          </cell>
        </row>
        <row r="153">
          <cell r="B153" t="str">
            <v>SKYAVN</v>
          </cell>
          <cell r="C153">
            <v>171.2</v>
          </cell>
          <cell r="F153">
            <v>171.2</v>
          </cell>
          <cell r="I153">
            <v>1217</v>
          </cell>
          <cell r="J153">
            <v>187539.7</v>
          </cell>
        </row>
        <row r="154">
          <cell r="B154" t="str">
            <v>SOVRENINS</v>
          </cell>
          <cell r="C154">
            <v>1.71</v>
          </cell>
          <cell r="F154">
            <v>1.71</v>
          </cell>
          <cell r="I154">
            <v>374501</v>
          </cell>
          <cell r="J154">
            <v>626258.12</v>
          </cell>
        </row>
        <row r="155">
          <cell r="B155" t="str">
            <v>STANBIC</v>
          </cell>
          <cell r="C155">
            <v>156.1</v>
          </cell>
          <cell r="F155">
            <v>156.1</v>
          </cell>
          <cell r="I155">
            <v>336706</v>
          </cell>
          <cell r="J155">
            <v>52413055.950000003</v>
          </cell>
        </row>
        <row r="156">
          <cell r="B156" t="str">
            <v>STERLINGNG</v>
          </cell>
          <cell r="C156">
            <v>7.65</v>
          </cell>
          <cell r="F156">
            <v>7.75</v>
          </cell>
          <cell r="I156">
            <v>7794757</v>
          </cell>
          <cell r="J156">
            <v>59903591.450000003</v>
          </cell>
        </row>
        <row r="157">
          <cell r="B157" t="str">
            <v>SUNUASSUR</v>
          </cell>
          <cell r="C157">
            <v>2.84</v>
          </cell>
          <cell r="F157">
            <v>2.84</v>
          </cell>
          <cell r="I157">
            <v>191940</v>
          </cell>
          <cell r="J157">
            <v>581391.77</v>
          </cell>
        </row>
        <row r="158">
          <cell r="B158" t="str">
            <v>TANTALIZER</v>
          </cell>
          <cell r="C158">
            <v>4.01</v>
          </cell>
          <cell r="F158">
            <v>4.0199999999999996</v>
          </cell>
          <cell r="I158">
            <v>5377403</v>
          </cell>
          <cell r="J158">
            <v>21733126.760000002</v>
          </cell>
        </row>
        <row r="159">
          <cell r="B159" t="str">
            <v>THOMASWY</v>
          </cell>
          <cell r="C159">
            <v>2.75</v>
          </cell>
          <cell r="F159">
            <v>2.75</v>
          </cell>
          <cell r="I159">
            <v>31555</v>
          </cell>
          <cell r="J159">
            <v>88887.35</v>
          </cell>
        </row>
        <row r="160">
          <cell r="B160" t="str">
            <v>TIP</v>
          </cell>
          <cell r="C160">
            <v>23.55</v>
          </cell>
          <cell r="F160">
            <v>25.25</v>
          </cell>
          <cell r="I160">
            <v>6555202</v>
          </cell>
          <cell r="J160">
            <v>163133156.90000001</v>
          </cell>
        </row>
        <row r="161">
          <cell r="B161" t="str">
            <v>TOTAL</v>
          </cell>
          <cell r="C161">
            <v>640</v>
          </cell>
          <cell r="F161">
            <v>576</v>
          </cell>
          <cell r="I161">
            <v>122479</v>
          </cell>
          <cell r="J161">
            <v>70547904</v>
          </cell>
        </row>
        <row r="162">
          <cell r="B162" t="str">
            <v>TRANSCOHOT</v>
          </cell>
          <cell r="C162">
            <v>241.9</v>
          </cell>
          <cell r="F162">
            <v>265.5</v>
          </cell>
          <cell r="I162">
            <v>22623982</v>
          </cell>
          <cell r="J162">
            <v>5999818460.8000011</v>
          </cell>
        </row>
        <row r="163">
          <cell r="B163" t="str">
            <v>TRANSCORP</v>
          </cell>
          <cell r="C163">
            <v>36</v>
          </cell>
          <cell r="F163">
            <v>36</v>
          </cell>
          <cell r="I163">
            <v>833268</v>
          </cell>
          <cell r="J163">
            <v>29747812.199999999</v>
          </cell>
        </row>
        <row r="164">
          <cell r="B164" t="str">
            <v>TRANSEXPR</v>
          </cell>
          <cell r="C164">
            <v>3.05</v>
          </cell>
          <cell r="F164">
            <v>3.05</v>
          </cell>
          <cell r="I164">
            <v>569370</v>
          </cell>
          <cell r="J164">
            <v>1739238.64</v>
          </cell>
        </row>
        <row r="165">
          <cell r="B165" t="str">
            <v>TRANSPOWER</v>
          </cell>
          <cell r="C165">
            <v>219.6</v>
          </cell>
          <cell r="F165">
            <v>219.6</v>
          </cell>
          <cell r="I165">
            <v>17260</v>
          </cell>
          <cell r="J165">
            <v>3412302</v>
          </cell>
        </row>
        <row r="166">
          <cell r="B166" t="str">
            <v>TRIPPLEG</v>
          </cell>
          <cell r="C166">
            <v>2.88</v>
          </cell>
          <cell r="F166">
            <v>2.88</v>
          </cell>
          <cell r="I166">
            <v>15340</v>
          </cell>
          <cell r="J166">
            <v>45489.3</v>
          </cell>
        </row>
        <row r="167">
          <cell r="B167" t="str">
            <v>UACN</v>
          </cell>
          <cell r="C167">
            <v>177.85</v>
          </cell>
          <cell r="F167">
            <v>177.85</v>
          </cell>
          <cell r="I167">
            <v>851178</v>
          </cell>
          <cell r="J167">
            <v>137347087.40000001</v>
          </cell>
        </row>
        <row r="168">
          <cell r="B168" t="str">
            <v>UBA</v>
          </cell>
          <cell r="C168">
            <v>45.8</v>
          </cell>
          <cell r="F168">
            <v>45.9</v>
          </cell>
          <cell r="I168">
            <v>15184283</v>
          </cell>
          <cell r="J168">
            <v>693565150.79999995</v>
          </cell>
        </row>
        <row r="169">
          <cell r="B169" t="str">
            <v>UCAP</v>
          </cell>
          <cell r="C169">
            <v>16.899999999999999</v>
          </cell>
          <cell r="F169">
            <v>17</v>
          </cell>
          <cell r="I169">
            <v>6531474</v>
          </cell>
          <cell r="J169">
            <v>110887110.15000001</v>
          </cell>
        </row>
        <row r="170">
          <cell r="B170" t="str">
            <v>UHOMREIT</v>
          </cell>
          <cell r="C170">
            <v>70</v>
          </cell>
          <cell r="F170">
            <v>70</v>
          </cell>
          <cell r="I170">
            <v>7239</v>
          </cell>
          <cell r="J170">
            <v>520918.05</v>
          </cell>
        </row>
        <row r="171">
          <cell r="B171" t="str">
            <v>UNILEVER</v>
          </cell>
          <cell r="C171">
            <v>114</v>
          </cell>
          <cell r="F171">
            <v>114</v>
          </cell>
          <cell r="I171">
            <v>86255</v>
          </cell>
          <cell r="J171">
            <v>9179705.5</v>
          </cell>
        </row>
        <row r="172">
          <cell r="B172" t="str">
            <v>UNIONDICON</v>
          </cell>
          <cell r="C172">
            <v>23.75</v>
          </cell>
          <cell r="F172">
            <v>23.75</v>
          </cell>
          <cell r="I172">
            <v>13643</v>
          </cell>
          <cell r="J172">
            <v>291960.2</v>
          </cell>
        </row>
        <row r="173">
          <cell r="B173" t="str">
            <v>UPDC</v>
          </cell>
          <cell r="C173">
            <v>3.55</v>
          </cell>
          <cell r="F173">
            <v>3.55</v>
          </cell>
          <cell r="I173">
            <v>270714</v>
          </cell>
          <cell r="J173">
            <v>956604.15</v>
          </cell>
        </row>
        <row r="174">
          <cell r="B174" t="str">
            <v>UPDCREIT</v>
          </cell>
          <cell r="C174">
            <v>14.2</v>
          </cell>
          <cell r="F174">
            <v>14.2</v>
          </cell>
          <cell r="I174">
            <v>689190</v>
          </cell>
          <cell r="J174">
            <v>9801591.5999999996</v>
          </cell>
        </row>
        <row r="175">
          <cell r="B175" t="str">
            <v>UPL</v>
          </cell>
          <cell r="C175">
            <v>5.25</v>
          </cell>
          <cell r="F175">
            <v>5.7</v>
          </cell>
          <cell r="I175">
            <v>519563</v>
          </cell>
          <cell r="J175">
            <v>2876066.15</v>
          </cell>
        </row>
        <row r="176">
          <cell r="B176" t="str">
            <v>VERITASKAP</v>
          </cell>
          <cell r="C176">
            <v>1.1399999999999999</v>
          </cell>
          <cell r="F176">
            <v>1.1599999999999999</v>
          </cell>
          <cell r="I176">
            <v>2670725</v>
          </cell>
          <cell r="J176">
            <v>3096340</v>
          </cell>
        </row>
        <row r="177">
          <cell r="B177" t="str">
            <v>VFDGROUP</v>
          </cell>
          <cell r="C177">
            <v>11.7</v>
          </cell>
          <cell r="F177">
            <v>11.3</v>
          </cell>
          <cell r="I177">
            <v>1247045</v>
          </cell>
          <cell r="J177">
            <v>14330450.199999999</v>
          </cell>
        </row>
        <row r="178">
          <cell r="B178" t="str">
            <v>VITAFOAM</v>
          </cell>
          <cell r="C178">
            <v>194</v>
          </cell>
          <cell r="F178">
            <v>194</v>
          </cell>
          <cell r="I178">
            <v>18270</v>
          </cell>
          <cell r="J178">
            <v>3189942</v>
          </cell>
        </row>
        <row r="179">
          <cell r="B179" t="str">
            <v>WAPIC</v>
          </cell>
          <cell r="C179">
            <v>2</v>
          </cell>
          <cell r="F179">
            <v>2.0499999999999998</v>
          </cell>
          <cell r="I179">
            <v>4719994</v>
          </cell>
          <cell r="J179">
            <v>9525242.6300000008</v>
          </cell>
        </row>
        <row r="180">
          <cell r="B180" t="str">
            <v>WEMABANK</v>
          </cell>
          <cell r="C180">
            <v>28</v>
          </cell>
          <cell r="F180">
            <v>28.7</v>
          </cell>
          <cell r="I180">
            <v>1286236</v>
          </cell>
          <cell r="J180">
            <v>36432806.299999997</v>
          </cell>
        </row>
        <row r="181">
          <cell r="B181" t="str">
            <v>ZENITHBANK</v>
          </cell>
          <cell r="C181">
            <v>119.5</v>
          </cell>
          <cell r="F181">
            <v>121</v>
          </cell>
          <cell r="I181">
            <v>41871579</v>
          </cell>
          <cell r="J181">
            <v>5030379518.4000034</v>
          </cell>
        </row>
        <row r="182">
          <cell r="B182" t="str">
            <v>ZICHIS</v>
          </cell>
          <cell r="C182">
            <v>14.5</v>
          </cell>
          <cell r="F182">
            <v>14.5</v>
          </cell>
          <cell r="I182">
            <v>3448723</v>
          </cell>
          <cell r="J182">
            <v>50502224.369999997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74F6-7DAB-4894-A3E6-359D8EAE446F}">
  <dimension ref="A1:AV191"/>
  <sheetViews>
    <sheetView tabSelected="1" zoomScale="80" zoomScaleNormal="80" workbookViewId="0">
      <selection activeCell="O24" sqref="O24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46262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130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8.5</v>
      </c>
      <c r="D9" s="41">
        <v>8.5</v>
      </c>
      <c r="E9" s="41">
        <v>8.5</v>
      </c>
      <c r="F9" s="42">
        <v>8.5</v>
      </c>
      <c r="G9" s="43">
        <v>0</v>
      </c>
      <c r="H9" s="43">
        <v>0</v>
      </c>
      <c r="I9" s="44">
        <v>336143</v>
      </c>
      <c r="J9" s="45">
        <v>2737744.5</v>
      </c>
      <c r="K9" s="46">
        <v>0.328125</v>
      </c>
      <c r="L9" s="47"/>
      <c r="N9" s="48" t="s">
        <v>129</v>
      </c>
      <c r="O9" s="49">
        <v>12320.6</v>
      </c>
      <c r="P9" s="50" t="s">
        <v>161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9.9994643144117283</v>
      </c>
      <c r="V9" s="7" t="str">
        <f t="shared" ref="V9:V72" si="0">IF(ISTEXT(B9),B9,"")</f>
        <v>ABBEYBANK</v>
      </c>
      <c r="W9" s="52">
        <f>IF(ISTEXT(B9),H9,"")/100</f>
        <v>0</v>
      </c>
      <c r="X9" s="52">
        <f>IF(ISTEXT(B9),K9,"")</f>
        <v>0.328125</v>
      </c>
      <c r="Y9" s="53">
        <f t="shared" ref="Y9:Y72" si="1">IF(ISTEXT(B9),I9,"")</f>
        <v>336143</v>
      </c>
      <c r="Z9" s="53">
        <f t="shared" ref="Z9:Z72" si="2">IF(ISTEXT(B9),J9,"")</f>
        <v>2737744.5</v>
      </c>
      <c r="AA9" s="8">
        <v>1</v>
      </c>
      <c r="AB9" s="54" t="str" cm="1">
        <f t="array" ref="AB9">IF($AC9="","",INDEX($V$9:$V$152,SMALL(IF($W$9:$W$152=$AC9,ROW($V$9:$V$152)-ROW($V$9)+1),COUNTIFS($AC$9:AC9,AC9))))</f>
        <v>TOTAL</v>
      </c>
      <c r="AC9" s="55">
        <f>IF(ROWS($AC$9:AC9)&lt;=$AC$5,SMALL($W$9:$W$152,ROWS($AC$9:AC9)),"")</f>
        <v>-0.1</v>
      </c>
      <c r="AD9" s="56" t="str">
        <f>INDEX($V$9:$Z$152,MATCH(AE9,$W$9:$W$152,0)+0,1)</f>
        <v>TOTAL</v>
      </c>
      <c r="AE9" s="57">
        <f>_xlfn.MINIFS($W$9:$W$152,$W$9:$W$152,"&lt;&gt;0")</f>
        <v>-0.1</v>
      </c>
      <c r="AF9" s="57"/>
      <c r="AG9" s="54" t="str" cm="1">
        <f t="array" ref="AG9">IF($AH9="","",INDEX($V$9:$V$152,SMALL(IF($W$9:$W$152=$AH9,ROW($V$9:$V$152)-ROW($V$9)+1),COUNTIFS($AH$9:AH9,AH9))))</f>
        <v>SEPLAT</v>
      </c>
      <c r="AH9" s="55">
        <f>IF(ROWS($AH$9:AH9)&lt;=$AH$5,LARGE($W$9:$W$152,ROWS($AH$9:AH9)),"")</f>
        <v>9.9994643144117282E-2</v>
      </c>
      <c r="AJ9" s="56" t="str">
        <f>INDEX($V$9:$Z$152,MATCH(AK9,$X$9:$X$152,0)+0,1)</f>
        <v>SOVRENINS</v>
      </c>
      <c r="AK9" s="57">
        <f>_xlfn.MINIFS($X$9:$X$152,$X$9:$X$152,"&lt;&gt;0")</f>
        <v>-0.55235602094240832</v>
      </c>
      <c r="AM9" s="56" t="str">
        <f>INDEX($V$9:$Z$152,MATCH(AN9,$X$9:$X$152,0)+0,1)</f>
        <v>FTGINSURE</v>
      </c>
      <c r="AN9" s="57">
        <f>LARGE($X$9:$X$152,AA9)</f>
        <v>8.6999999999999993</v>
      </c>
      <c r="AP9" s="56" t="str">
        <f>INDEX($V$9:$Z$152,MATCH(AQ9,$Y$9:$Y$152,0)+0,1)</f>
        <v>JAIZBANK</v>
      </c>
      <c r="AQ9" s="58">
        <f>LARGE($Y$9:$Y$152,AA9)</f>
        <v>210707490</v>
      </c>
      <c r="AR9" s="58"/>
      <c r="AS9" s="56" t="str">
        <f>INDEX($V$9:$Z$152,MATCH(AT9,$Z$9:$Z$152,0)+0,1)</f>
        <v>TRANSCOHOT</v>
      </c>
      <c r="AT9" s="59">
        <f>LARGE($Z$9:$Z$152,AA9)</f>
        <v>5999818460.8000011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747566</v>
      </c>
      <c r="J10" s="64">
        <v>3927736.35</v>
      </c>
      <c r="K10" s="65">
        <v>0.28048780487804881</v>
      </c>
      <c r="L10" s="47"/>
      <c r="N10" s="48" t="s">
        <v>140</v>
      </c>
      <c r="O10" s="49">
        <v>265.5</v>
      </c>
      <c r="P10" s="50" t="s">
        <v>162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9.7560975609756078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0.28048780487804881</v>
      </c>
      <c r="Y10" s="53">
        <f t="shared" si="1"/>
        <v>747566</v>
      </c>
      <c r="Z10" s="53">
        <f t="shared" si="2"/>
        <v>3927736.35</v>
      </c>
      <c r="AA10" s="8">
        <v>2</v>
      </c>
      <c r="AB10" s="54" t="str" cm="1">
        <f t="array" ref="AB10">IF($AC10="","",INDEX($V$9:$V$152,SMALL(IF($W$9:$W$152=$AC10,ROW($V$9:$V$152)-ROW($V$9)+1),COUNTIFS($AC$9:AC10,AC10))))</f>
        <v>HMCALL</v>
      </c>
      <c r="AC10" s="55">
        <f>IF(ROWS($AC$9:AC10)&lt;=$AC$5,SMALL($W$9:$W$152,ROWS($AC$9:AC10)),"")</f>
        <v>-8.7804878048780358E-2</v>
      </c>
      <c r="AD10" s="56" t="str">
        <f>INDEX($V$9:$Z$152,MATCH(AE10,$W$9:$W$152,0)+0,1)</f>
        <v>HMCALL</v>
      </c>
      <c r="AE10" s="57">
        <f>SMALL($W$9:$W$152,AA10)</f>
        <v>-8.7804878048780358E-2</v>
      </c>
      <c r="AF10" s="57"/>
      <c r="AG10" s="54" t="str" cm="1">
        <f t="array" ref="AG10">IF($AH10="","",INDEX($V$9:$V$152,SMALL(IF($W$9:$W$152=$AH10,ROW($V$9:$V$152)-ROW($V$9)+1),COUNTIFS($AH$9:AH10,AH10))))</f>
        <v>TRANSCOHOT</v>
      </c>
      <c r="AH10" s="55">
        <f>IF(ROWS($AH$9:AH10)&lt;=$AH$5,LARGE($W$9:$W$152,ROWS($AH$9:AH10)),"")</f>
        <v>9.7560975609756073E-2</v>
      </c>
      <c r="AJ10" s="56" t="str">
        <f>INDEX($V$9:$Z$152,MATCH(AK10,$X$9:$X$152,0)+0,1)</f>
        <v>ROYALEX</v>
      </c>
      <c r="AK10" s="57">
        <f>SMALL($X$9:$X$152,AA10)</f>
        <v>-0.5268817204301075</v>
      </c>
      <c r="AM10" s="56" t="str">
        <f>INDEX($V$9:$Z$152,MATCH(AN10,$X$9:$X$152,0)+0,1)</f>
        <v>ZICHIS</v>
      </c>
      <c r="AN10" s="57">
        <f>LARGE($X$9:$X$152,AA10)</f>
        <v>7.0110497237569067</v>
      </c>
      <c r="AP10" s="56" t="str">
        <f>INDEX($V$9:$Z$152,MATCH(AQ10,$Y$9:$Y$152,0)+0,1)</f>
        <v>ACCESSCORP</v>
      </c>
      <c r="AQ10" s="58">
        <f>LARGE($Y$9:$Y$152,AA10)</f>
        <v>42330684</v>
      </c>
      <c r="AR10" s="58"/>
      <c r="AS10" s="56" t="str">
        <f>INDEX($V$9:$Z$152,MATCH(AT10,$Z$9:$Z$152,0)+0,1)</f>
        <v>ZENITHBANK</v>
      </c>
      <c r="AT10" s="59">
        <f>LARGE($Z$9:$Z$152,AA10)</f>
        <v>5030379518.4000034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6561</v>
      </c>
      <c r="J11" s="64">
        <v>39180.15</v>
      </c>
      <c r="K11" s="65">
        <v>-0.15753424657534243</v>
      </c>
      <c r="L11" s="47"/>
      <c r="N11" s="48" t="s">
        <v>119</v>
      </c>
      <c r="O11" s="49">
        <v>1.5</v>
      </c>
      <c r="P11" s="50" t="s">
        <v>163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9.4890510948905025</v>
      </c>
      <c r="V11" s="7" t="str">
        <f t="shared" si="0"/>
        <v>ACADEMY</v>
      </c>
      <c r="W11" s="52">
        <f t="shared" si="3"/>
        <v>0</v>
      </c>
      <c r="X11" s="52">
        <f t="shared" si="4"/>
        <v>-0.15753424657534243</v>
      </c>
      <c r="Y11" s="53">
        <f t="shared" si="1"/>
        <v>6561</v>
      </c>
      <c r="Z11" s="53">
        <f t="shared" si="2"/>
        <v>39180.15</v>
      </c>
      <c r="AA11" s="8">
        <v>3</v>
      </c>
      <c r="AB11" s="54" t="str" cm="1">
        <f t="array" ref="AB11">IF($AC11="","",INDEX($V$9:$V$152,SMALL(IF($W$9:$W$152=$AC11,ROW($V$9:$V$152)-ROW($V$9)+1),COUNTIFS($AC$9:AC11,AC11))))</f>
        <v>ETRANZACT</v>
      </c>
      <c r="AC11" s="55">
        <f>IF(ROWS($AC$9:AC11)&lt;=$AC$5,SMALL($W$9:$W$152,ROWS($AC$9:AC11)),"")</f>
        <v>-8.6206896551724144E-2</v>
      </c>
      <c r="AD11" s="56" t="str">
        <f>INDEX($V$9:$Z$152,MATCH(AE11,$W$9:$W$152,0)+0,1)</f>
        <v>ETRANZACT</v>
      </c>
      <c r="AE11" s="57">
        <f>SMALL($W$9:$W$152,AA11)</f>
        <v>-8.6206896551724144E-2</v>
      </c>
      <c r="AF11" s="57"/>
      <c r="AG11" s="54" t="str" cm="1">
        <f t="array" ref="AG11">IF($AH11="","",INDEX($V$9:$V$152,SMALL(IF($W$9:$W$152=$AH11,ROW($V$9:$V$152)-ROW($V$9)+1),COUNTIFS($AH$9:AH11,AH11))))</f>
        <v>OMATEK</v>
      </c>
      <c r="AH11" s="55">
        <f>IF(ROWS($AH$9:AH11)&lt;=$AH$5,LARGE($W$9:$W$152,ROWS($AH$9:AH11)),"")</f>
        <v>9.4890510948905021E-2</v>
      </c>
      <c r="AJ11" s="56" t="str">
        <f>INDEX($V$9:$Z$152,MATCH(AK11,$X$9:$X$152,0)+0,1)</f>
        <v>SUNUASSUR</v>
      </c>
      <c r="AK11" s="57">
        <f>SMALL($X$9:$X$152,AA11)</f>
        <v>-0.48363636363636364</v>
      </c>
      <c r="AM11" s="56" t="str">
        <f>INDEX($V$9:$Z$152,MATCH(AN11,$X$9:$X$152,0)+0,1)</f>
        <v>SCOA</v>
      </c>
      <c r="AN11" s="57">
        <f>LARGE($X$9:$X$152,AA11)</f>
        <v>3.654929577464789</v>
      </c>
      <c r="AP11" s="56" t="str">
        <f>INDEX($V$9:$Z$152,MATCH(AQ11,$Y$9:$Y$152,0)+0,1)</f>
        <v>ZENITHBANK</v>
      </c>
      <c r="AQ11" s="58">
        <f>LARGE($Y$9:$Y$152,AA11)</f>
        <v>41871579</v>
      </c>
      <c r="AR11" s="58"/>
      <c r="AS11" s="56" t="str">
        <f>INDEX($V$9:$Z$152,MATCH(AT11,$Z$9:$Z$152,0)+0,1)</f>
        <v>GTCO</v>
      </c>
      <c r="AT11" s="59">
        <f>LARGE($Z$9:$Z$152,AA11)</f>
        <v>2401310910.6999998</v>
      </c>
    </row>
    <row r="12" spans="2:46" x14ac:dyDescent="0.3">
      <c r="B12" s="60" t="s">
        <v>28</v>
      </c>
      <c r="C12" s="41">
        <v>28.75</v>
      </c>
      <c r="D12" s="41">
        <v>28.7</v>
      </c>
      <c r="E12" s="41">
        <v>29.5</v>
      </c>
      <c r="F12" s="42">
        <v>29.5</v>
      </c>
      <c r="G12" s="62">
        <v>0.75</v>
      </c>
      <c r="H12" s="62">
        <v>2.6086956521739131</v>
      </c>
      <c r="I12" s="63">
        <v>42330684</v>
      </c>
      <c r="J12" s="64">
        <v>1220096876.45</v>
      </c>
      <c r="K12" s="65">
        <v>0.40476190476190466</v>
      </c>
      <c r="L12" s="47"/>
      <c r="N12" s="48" t="s">
        <v>59</v>
      </c>
      <c r="O12" s="49">
        <v>1.51</v>
      </c>
      <c r="P12" s="50" t="s">
        <v>163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9.4202898550724719</v>
      </c>
      <c r="V12" s="7" t="str">
        <f t="shared" si="0"/>
        <v>ACCESSCORP</v>
      </c>
      <c r="W12" s="52">
        <f t="shared" si="3"/>
        <v>2.6086956521739132E-2</v>
      </c>
      <c r="X12" s="52">
        <f t="shared" si="4"/>
        <v>0.40476190476190466</v>
      </c>
      <c r="Y12" s="53">
        <f t="shared" si="1"/>
        <v>42330684</v>
      </c>
      <c r="Z12" s="53">
        <f t="shared" si="2"/>
        <v>1220096876.45</v>
      </c>
      <c r="AA12" s="8">
        <v>4</v>
      </c>
      <c r="AB12" s="54" t="str" cm="1">
        <f t="array" ref="AB12">IF($AC12="","",INDEX($V$9:$V$152,SMALL(IF($W$9:$W$152=$AC12,ROW($V$9:$V$152)-ROW($V$9)+1),COUNTIFS($AC$9:AC12,AC12))))</f>
        <v>AUSTINLAZ</v>
      </c>
      <c r="AC12" s="55">
        <f>IF(ROWS($AC$9:AC12)&lt;=$AC$5,SMALL($W$9:$W$152,ROWS($AC$9:AC12)),"")</f>
        <v>-7.4074074074074139E-2</v>
      </c>
      <c r="AD12" s="56" t="str">
        <f>INDEX($V$9:$Z$152,MATCH(AE12,$W$9:$W$152,0)+0,1)</f>
        <v>AUSTINLAZ</v>
      </c>
      <c r="AE12" s="57">
        <f>SMALL($W$9:$W$152,AA12)</f>
        <v>-7.4074074074074139E-2</v>
      </c>
      <c r="AF12" s="57"/>
      <c r="AG12" s="54" t="str" cm="1">
        <f t="array" ref="AG12">IF($AH12="","",INDEX($V$9:$V$152,SMALL(IF($W$9:$W$152=$AH12,ROW($V$9:$V$152)-ROW($V$9)+1),COUNTIFS($AH$9:AH12,AH12))))</f>
        <v>DAARCOMM</v>
      </c>
      <c r="AH12" s="55">
        <f>IF(ROWS($AH$9:AH12)&lt;=$AH$5,LARGE($W$9:$W$152,ROWS($AH$9:AH12)),"")</f>
        <v>9.4202898550724723E-2</v>
      </c>
      <c r="AJ12" s="56" t="str">
        <f>INDEX($V$9:$Z$152,MATCH(AK12,$X$9:$X$152,0)+0,1)</f>
        <v>GUINEAINS</v>
      </c>
      <c r="AK12" s="57">
        <f>SMALL($X$9:$X$152,AA12)</f>
        <v>-0.42105263157894735</v>
      </c>
      <c r="AM12" s="56" t="str">
        <f>INDEX($V$9:$Z$152,MATCH(AN12,$X$9:$X$152,0)+0,1)</f>
        <v>UNIONDICON</v>
      </c>
      <c r="AN12" s="57">
        <f>LARGE($X$9:$X$152,AA12)</f>
        <v>2.4420289855072461</v>
      </c>
      <c r="AP12" s="56" t="str">
        <f>INDEX($V$9:$Z$152,MATCH(AQ12,$Y$9:$Y$152,0)+0,1)</f>
        <v>INTENEGINS</v>
      </c>
      <c r="AQ12" s="58">
        <f>LARGE($Y$9:$Y$152,AA12)</f>
        <v>35574376</v>
      </c>
      <c r="AR12" s="58"/>
      <c r="AS12" s="56" t="str">
        <f>INDEX($V$9:$Z$152,MATCH(AT12,$Z$9:$Z$152,0)+0,1)</f>
        <v>FIRSTHOLDCO</v>
      </c>
      <c r="AT12" s="59">
        <f>LARGE($Z$9:$Z$152,AA12)</f>
        <v>2107104364.4000001</v>
      </c>
    </row>
    <row r="13" spans="2:46" x14ac:dyDescent="0.3">
      <c r="B13" s="60" t="s">
        <v>29</v>
      </c>
      <c r="C13" s="41">
        <v>11.1</v>
      </c>
      <c r="D13" s="61">
        <v>11.1</v>
      </c>
      <c r="E13" s="61">
        <v>11.1</v>
      </c>
      <c r="F13" s="42">
        <v>11.1</v>
      </c>
      <c r="G13" s="62">
        <v>0</v>
      </c>
      <c r="H13" s="62">
        <v>0</v>
      </c>
      <c r="I13" s="63">
        <v>1179347</v>
      </c>
      <c r="J13" s="64">
        <v>13118865.300000001</v>
      </c>
      <c r="K13" s="65">
        <v>-0.25000000000000011</v>
      </c>
      <c r="L13" s="47"/>
      <c r="N13" s="48" t="s">
        <v>153</v>
      </c>
      <c r="O13" s="49">
        <v>5.7</v>
      </c>
      <c r="P13" s="50" t="s">
        <v>164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8.5714285714285747</v>
      </c>
      <c r="V13" s="7" t="str">
        <f t="shared" si="0"/>
        <v>AFRIPRUD</v>
      </c>
      <c r="W13" s="52">
        <f t="shared" si="3"/>
        <v>0</v>
      </c>
      <c r="X13" s="52">
        <f t="shared" si="4"/>
        <v>-0.25000000000000011</v>
      </c>
      <c r="Y13" s="53">
        <f t="shared" si="1"/>
        <v>1179347</v>
      </c>
      <c r="Z13" s="53">
        <f t="shared" si="2"/>
        <v>13118865.300000001</v>
      </c>
      <c r="AA13" s="8">
        <v>5</v>
      </c>
      <c r="AB13" s="54" t="str" cm="1">
        <f t="array" ref="AB13">IF($AC13="","",INDEX($V$9:$V$152,SMALL(IF($W$9:$W$152=$AC13,ROW($V$9:$V$152)-ROW($V$9)+1),COUNTIFS($AC$9:AC13,AC13))))</f>
        <v>AVACAP</v>
      </c>
      <c r="AC13" s="55">
        <f>IF(ROWS($AC$9:AC13)&lt;=$AC$5,SMALL($W$9:$W$152,ROWS($AC$9:AC13)),"")</f>
        <v>-7.1428571428571425E-2</v>
      </c>
      <c r="AD13" s="56" t="str">
        <f>INDEX($V$9:$Z$152,MATCH(AE13,$W$9:$W$152,0)+0,1)</f>
        <v>AVACAP</v>
      </c>
      <c r="AE13" s="57">
        <f>SMALL($W$9:$W$152,AA13)</f>
        <v>-7.1428571428571425E-2</v>
      </c>
      <c r="AF13" s="57"/>
      <c r="AG13" s="54" t="str" cm="1">
        <f t="array" ref="AG13">IF($AH13="","",INDEX($V$9:$V$152,SMALL(IF($W$9:$W$152=$AH13,ROW($V$9:$V$152)-ROW($V$9)+1),COUNTIFS($AH$9:AH13,AH13))))</f>
        <v>UPL</v>
      </c>
      <c r="AH13" s="55">
        <f>IF(ROWS($AH$9:AH13)&lt;=$AH$5,LARGE($W$9:$W$152,ROWS($AH$9:AH13)),"")</f>
        <v>8.5714285714285743E-2</v>
      </c>
      <c r="AJ13" s="56" t="str">
        <f>INDEX($V$9:$Z$152,MATCH(AK13,$X$9:$X$152,0)+0,1)</f>
        <v>AUSTINLAZ</v>
      </c>
      <c r="AK13" s="57">
        <f>SMALL($X$9:$X$152,AA13)</f>
        <v>-0.41176470588235292</v>
      </c>
      <c r="AM13" s="56" t="str">
        <f>INDEX($V$9:$Z$152,MATCH(AN13,$X$9:$X$152,0)+0,1)</f>
        <v>RTBRISCOE</v>
      </c>
      <c r="AN13" s="57">
        <f>LARGE($X$9:$X$152,AA13)</f>
        <v>2.2571428571428571</v>
      </c>
      <c r="AP13" s="56" t="str">
        <f>INDEX($V$9:$Z$152,MATCH(AQ13,$Y$9:$Y$152,0)+0,1)</f>
        <v>CHAMS</v>
      </c>
      <c r="AQ13" s="58">
        <f>LARGE($Y$9:$Y$152,AA13)</f>
        <v>34330501</v>
      </c>
      <c r="AR13" s="58"/>
      <c r="AS13" s="56" t="str">
        <f>INDEX($V$9:$Z$152,MATCH(AT13,$Z$9:$Z$152,0)+0,1)</f>
        <v>MTNN</v>
      </c>
      <c r="AT13" s="59">
        <f>LARGE($Z$9:$Z$152,AA13)</f>
        <v>2050638055.699996</v>
      </c>
    </row>
    <row r="14" spans="2:46" x14ac:dyDescent="0.3">
      <c r="B14" s="60" t="s">
        <v>30</v>
      </c>
      <c r="C14" s="41">
        <v>3.7</v>
      </c>
      <c r="D14" s="41">
        <v>3.7</v>
      </c>
      <c r="E14" s="41">
        <v>3.84</v>
      </c>
      <c r="F14" s="42">
        <v>3.7</v>
      </c>
      <c r="G14" s="62">
        <v>0</v>
      </c>
      <c r="H14" s="62">
        <v>0</v>
      </c>
      <c r="I14" s="63">
        <v>6461254</v>
      </c>
      <c r="J14" s="64">
        <v>24146016.210000001</v>
      </c>
      <c r="K14" s="65">
        <v>-2.3746701846965701E-2</v>
      </c>
      <c r="L14" s="47"/>
      <c r="N14" s="48" t="s">
        <v>71</v>
      </c>
      <c r="O14" s="49">
        <v>145</v>
      </c>
      <c r="P14" s="50" t="s">
        <v>165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7.4074074074074066</v>
      </c>
      <c r="V14" s="7" t="str">
        <f t="shared" si="0"/>
        <v>AIICO</v>
      </c>
      <c r="W14" s="52">
        <f t="shared" si="3"/>
        <v>0</v>
      </c>
      <c r="X14" s="52">
        <f t="shared" si="4"/>
        <v>-2.3746701846965701E-2</v>
      </c>
      <c r="Y14" s="53">
        <f t="shared" si="1"/>
        <v>6461254</v>
      </c>
      <c r="Z14" s="53">
        <f t="shared" si="2"/>
        <v>24146016.210000001</v>
      </c>
      <c r="AA14" s="8">
        <v>6</v>
      </c>
      <c r="AB14" s="54" t="str" cm="1">
        <f t="array" ref="AB14">IF($AC14="","",INDEX($V$9:$V$152,SMALL(IF($W$9:$W$152=$AC14,ROW($V$9:$V$152)-ROW($V$9)+1),COUNTIFS($AC$9:AC14,AC14))))</f>
        <v>MCNICHOLS</v>
      </c>
      <c r="AC14" s="55">
        <f>IF(ROWS($AC$9:AC14)&lt;=$AC$5,SMALL($W$9:$W$152,ROWS($AC$9:AC14)),"")</f>
        <v>-6.2499999999999965E-2</v>
      </c>
      <c r="AD14" s="56" t="str">
        <f>INDEX($V$9:$Z$152,MATCH(AE14,$W$9:$W$152,0)+0,1)</f>
        <v>MCNICHOLS</v>
      </c>
      <c r="AE14" s="57">
        <f>SMALL($W$9:$W$152,AA14)</f>
        <v>-6.2499999999999965E-2</v>
      </c>
      <c r="AF14" s="57"/>
      <c r="AG14" s="54" t="str" cm="1">
        <f t="array" ref="AG14">IF($AH14="","",INDEX($V$9:$V$152,SMALL(IF($W$9:$W$152=$AH14,ROW($V$9:$V$152)-ROW($V$9)+1),COUNTIFS($AH$9:AH14,AH14))))</f>
        <v>FIRSTHOLDCO</v>
      </c>
      <c r="AH14" s="55">
        <f>IF(ROWS($AH$9:AH14)&lt;=$AH$5,LARGE($W$9:$W$152,ROWS($AH$9:AH14)),"")</f>
        <v>7.407407407407407E-2</v>
      </c>
      <c r="AJ14" s="56" t="str">
        <f>INDEX($V$9:$Z$152,MATCH(AK14,$X$9:$X$152,0)+0,1)</f>
        <v>ELLAHLAKES</v>
      </c>
      <c r="AK14" s="57">
        <f>SMALL($X$9:$X$152,AA14)</f>
        <v>-0.41044776119402981</v>
      </c>
      <c r="AM14" s="56" t="str">
        <f>INDEX($V$9:$Z$152,MATCH(AN14,$X$9:$X$152,0)+0,1)</f>
        <v>BERGER</v>
      </c>
      <c r="AN14" s="57">
        <f>LARGE($X$9:$X$152,AA14)</f>
        <v>2.0749999999999997</v>
      </c>
      <c r="AP14" s="56" t="str">
        <f>INDEX($V$9:$Z$152,MATCH(AQ14,$Y$9:$Y$152,0)+0,1)</f>
        <v>TRANSCOHOT</v>
      </c>
      <c r="AQ14" s="58">
        <f>LARGE($Y$9:$Y$152,AA14)</f>
        <v>22623982</v>
      </c>
      <c r="AR14" s="58"/>
      <c r="AS14" s="56" t="str">
        <f>INDEX($V$9:$Z$152,MATCH(AT14,$Z$9:$Z$152,0)+0,1)</f>
        <v>SEPLAT</v>
      </c>
      <c r="AT14" s="59">
        <f>LARGE($Z$9:$Z$152,AA14)</f>
        <v>1956484381.6999991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11280</v>
      </c>
      <c r="J15" s="64">
        <v>72782658.200000003</v>
      </c>
      <c r="K15" s="65">
        <v>1.7753303964757707</v>
      </c>
      <c r="L15" s="47"/>
      <c r="N15" s="48" t="s">
        <v>138</v>
      </c>
      <c r="O15" s="49">
        <v>25.25</v>
      </c>
      <c r="P15" s="50" t="s">
        <v>166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7.2186836518046675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11280</v>
      </c>
      <c r="Z15" s="53">
        <f t="shared" si="2"/>
        <v>72782658.200000003</v>
      </c>
      <c r="AA15" s="8">
        <v>7</v>
      </c>
      <c r="AB15" s="54" t="str" cm="1">
        <f t="array" ref="AB15">IF($AC15="","",INDEX($V$9:$V$152,SMALL(IF($W$9:$W$152=$AC15,ROW($V$9:$V$152)-ROW($V$9)+1),COUNTIFS($AC$9:AC15,AC15))))</f>
        <v>CAVERTON</v>
      </c>
      <c r="AC15" s="55">
        <f>IF(ROWS($AC$9:AC15)&lt;=$AC$5,SMALL($W$9:$W$152,ROWS($AC$9:AC15)),"")</f>
        <v>-3.4482758620689537E-2</v>
      </c>
      <c r="AD15" s="56" t="str">
        <f>INDEX($V$9:$Z$152,MATCH(AE15,$W$9:$W$152,0)+0,1)</f>
        <v>CAVERTON</v>
      </c>
      <c r="AE15" s="57">
        <f>SMALL($W$9:$W$152,AA15)</f>
        <v>-3.4482758620689537E-2</v>
      </c>
      <c r="AF15" s="57"/>
      <c r="AG15" s="54" t="str" cm="1">
        <f t="array" ref="AG15">IF($AH15="","",INDEX($V$9:$V$152,SMALL(IF($W$9:$W$152=$AH15,ROW($V$9:$V$152)-ROW($V$9)+1),COUNTIFS($AH$9:AH15,AH15))))</f>
        <v>TIP</v>
      </c>
      <c r="AH15" s="55">
        <f>IF(ROWS($AH$9:AH15)&lt;=$AH$5,LARGE($W$9:$W$152,ROWS($AH$9:AH15)),"")</f>
        <v>7.2186836518046679E-2</v>
      </c>
      <c r="AJ15" s="56" t="str">
        <f>INDEX($V$9:$Z$152,MATCH(AK15,$X$9:$X$152,0)+0,1)</f>
        <v>WAPIC</v>
      </c>
      <c r="AK15" s="57">
        <f>SMALL($X$9:$X$152,AA15)</f>
        <v>-0.36923076923076925</v>
      </c>
      <c r="AM15" s="56" t="str">
        <f>INDEX($V$9:$Z$152,MATCH(AN15,$X$9:$X$152,0)+0,1)</f>
        <v>PREMPAINTS</v>
      </c>
      <c r="AN15" s="57">
        <f>LARGE($X$9:$X$152,AA15)</f>
        <v>2.04</v>
      </c>
      <c r="AP15" s="56" t="str">
        <f>INDEX($V$9:$Z$152,MATCH(AQ15,$Y$9:$Y$152,0)+0,1)</f>
        <v>GTCO</v>
      </c>
      <c r="AQ15" s="58">
        <f>LARGE($Y$9:$Y$152,AA15)</f>
        <v>18730711</v>
      </c>
      <c r="AR15" s="58"/>
      <c r="AS15" s="56" t="str">
        <f>INDEX($V$9:$Z$152,MATCH(AT15,$Z$9:$Z$152,0)+0,1)</f>
        <v>JAIZBANK</v>
      </c>
      <c r="AT15" s="59">
        <f>LARGE($Z$9:$Z$152,AA15)</f>
        <v>1583776312.5999999</v>
      </c>
    </row>
    <row r="16" spans="2:46" x14ac:dyDescent="0.3">
      <c r="B16" s="60" t="s">
        <v>32</v>
      </c>
      <c r="C16" s="41">
        <v>1373</v>
      </c>
      <c r="D16" s="41">
        <v>1373</v>
      </c>
      <c r="E16" s="41">
        <v>1373</v>
      </c>
      <c r="F16" s="42">
        <v>1373</v>
      </c>
      <c r="G16" s="62">
        <v>0</v>
      </c>
      <c r="H16" s="62">
        <v>0</v>
      </c>
      <c r="I16" s="63">
        <v>1057216</v>
      </c>
      <c r="J16" s="64">
        <v>1447336715.9000001</v>
      </c>
      <c r="K16" s="65">
        <v>1.0492537313432835</v>
      </c>
      <c r="L16" s="47"/>
      <c r="N16" s="48" t="s">
        <v>62</v>
      </c>
      <c r="O16" s="49">
        <v>7.9</v>
      </c>
      <c r="P16" s="50" t="s">
        <v>167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5.3333333333333375</v>
      </c>
      <c r="V16" s="7" t="str">
        <f t="shared" si="0"/>
        <v>ARADEL</v>
      </c>
      <c r="W16" s="52">
        <f t="shared" si="3"/>
        <v>0</v>
      </c>
      <c r="X16" s="52">
        <f t="shared" si="4"/>
        <v>1.0492537313432835</v>
      </c>
      <c r="Y16" s="53">
        <f t="shared" si="1"/>
        <v>1057216</v>
      </c>
      <c r="Z16" s="53">
        <f t="shared" si="2"/>
        <v>1447336715.9000001</v>
      </c>
      <c r="AA16" s="8">
        <v>8</v>
      </c>
      <c r="AB16" s="54" t="str" cm="1">
        <f t="array" ref="AB16">IF($AC16="","",INDEX($V$9:$V$152,SMALL(IF($W$9:$W$152=$AC16,ROW($V$9:$V$152)-ROW($V$9)+1),COUNTIFS($AC$9:AC16,AC16))))</f>
        <v>VFDGROUP</v>
      </c>
      <c r="AC16" s="55">
        <f>IF(ROWS($AC$9:AC16)&lt;=$AC$5,SMALL($W$9:$W$152,ROWS($AC$9:AC16)),"")</f>
        <v>-3.4188034188034067E-2</v>
      </c>
      <c r="AD16" s="56" t="str">
        <f>INDEX($V$9:$Z$152,MATCH(AE16,$W$9:$W$152,0)+0,1)</f>
        <v>VFDGROUP</v>
      </c>
      <c r="AE16" s="57">
        <f>SMALL($W$9:$W$152,AA16)</f>
        <v>-3.4188034188034067E-2</v>
      </c>
      <c r="AF16" s="57"/>
      <c r="AG16" s="54" t="str" cm="1">
        <f t="array" ref="AG16">IF($AH16="","",INDEX($V$9:$V$152,SMALL(IF($W$9:$W$152=$AH16,ROW($V$9:$V$152)-ROW($V$9)+1),COUNTIFS($AH$9:AH16,AH16))))</f>
        <v>ELLAHLAKES</v>
      </c>
      <c r="AH16" s="55">
        <f>IF(ROWS($AH$9:AH16)&lt;=$AH$5,LARGE($W$9:$W$152,ROWS($AH$9:AH16)),"")</f>
        <v>5.3333333333333371E-2</v>
      </c>
      <c r="AJ16" s="56" t="str">
        <f>INDEX($V$9:$Z$152,MATCH(AK16,$X$9:$X$152,0)+0,1)</f>
        <v>TRIPPLEG</v>
      </c>
      <c r="AK16" s="57">
        <f>SMALL($X$9:$X$152,AA16)</f>
        <v>-0.34841628959276016</v>
      </c>
      <c r="AM16" s="56" t="str">
        <f>INDEX($V$9:$Z$152,MATCH(AN16,$X$9:$X$152,0)+0,1)</f>
        <v>FIRSTHOLDCO</v>
      </c>
      <c r="AN16" s="57">
        <f>LARGE($X$9:$X$152,AA16)</f>
        <v>2.0271398747390399</v>
      </c>
      <c r="AP16" s="56" t="str">
        <f>INDEX($V$9:$Z$152,MATCH(AQ16,$Y$9:$Y$152,0)+0,1)</f>
        <v>UBA</v>
      </c>
      <c r="AQ16" s="58">
        <f>LARGE($Y$9:$Y$152,AA16)</f>
        <v>15184283</v>
      </c>
      <c r="AR16" s="58"/>
      <c r="AS16" s="56" t="str">
        <f>INDEX($V$9:$Z$152,MATCH(AT16,$Z$9:$Z$152,0)+0,1)</f>
        <v>ARADEL</v>
      </c>
      <c r="AT16" s="59">
        <f>LARGE($Z$9:$Z$152,AA16)</f>
        <v>1447336715.9000001</v>
      </c>
    </row>
    <row r="17" spans="2:46" x14ac:dyDescent="0.3">
      <c r="B17" s="60" t="s">
        <v>33</v>
      </c>
      <c r="C17" s="41">
        <v>2.7</v>
      </c>
      <c r="D17" s="41">
        <v>2.7</v>
      </c>
      <c r="E17" s="41">
        <v>2.67</v>
      </c>
      <c r="F17" s="42">
        <v>2.5</v>
      </c>
      <c r="G17" s="62">
        <v>-0.20000000000000018</v>
      </c>
      <c r="H17" s="62">
        <v>-7.4074074074074137</v>
      </c>
      <c r="I17" s="63">
        <v>1706692</v>
      </c>
      <c r="J17" s="64">
        <v>4333360.12</v>
      </c>
      <c r="K17" s="65">
        <v>-0.41176470588235292</v>
      </c>
      <c r="L17" s="47"/>
      <c r="N17" s="48" t="s">
        <v>92</v>
      </c>
      <c r="O17" s="49">
        <v>4</v>
      </c>
      <c r="P17" s="50" t="s">
        <v>168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5.2631578947368478</v>
      </c>
      <c r="V17" s="7" t="str">
        <f t="shared" si="0"/>
        <v>AUSTINLAZ</v>
      </c>
      <c r="W17" s="52">
        <f t="shared" si="3"/>
        <v>-7.4074074074074139E-2</v>
      </c>
      <c r="X17" s="52">
        <f t="shared" si="4"/>
        <v>-0.41176470588235292</v>
      </c>
      <c r="Y17" s="53">
        <f t="shared" si="1"/>
        <v>1706692</v>
      </c>
      <c r="Z17" s="53">
        <f t="shared" si="2"/>
        <v>4333360.12</v>
      </c>
      <c r="AA17" s="8">
        <v>9</v>
      </c>
      <c r="AB17" s="54" t="str" cm="1">
        <f t="array" ref="AB17">IF($AC17="","",INDEX($V$9:$V$152,SMALL(IF($W$9:$W$152=$AC17,ROW($V$9:$V$152)-ROW($V$9)+1),COUNTIFS($AC$9:AC17,AC17))))</f>
        <v>INTBREW</v>
      </c>
      <c r="AC17" s="55">
        <f>IF(ROWS($AC$9:AC17)&lt;=$AC$5,SMALL($W$9:$W$152,ROWS($AC$9:AC17)),"")</f>
        <v>-3.1413612565445101E-2</v>
      </c>
      <c r="AD17" s="56" t="str">
        <f>INDEX($V$9:$Z$152,MATCH(AE17,$W$9:$W$152,0)+0,1)</f>
        <v>INTBREW</v>
      </c>
      <c r="AE17" s="57">
        <f>SMALL($W$9:$W$152,AA17)</f>
        <v>-3.1413612565445101E-2</v>
      </c>
      <c r="AF17" s="57"/>
      <c r="AG17" s="54" t="str" cm="1">
        <f t="array" ref="AG17">IF($AH17="","",INDEX($V$9:$V$152,SMALL(IF($W$9:$W$152=$AH17,ROW($V$9:$V$152)-ROW($V$9)+1),COUNTIFS($AH$9:AH17,AH17))))</f>
        <v>LEGENDINT</v>
      </c>
      <c r="AH17" s="55">
        <f>IF(ROWS($AH$9:AH17)&lt;=$AH$5,LARGE($W$9:$W$152,ROWS($AH$9:AH17)),"")</f>
        <v>5.2631578947368481E-2</v>
      </c>
      <c r="AJ17" s="56" t="str">
        <f>INDEX($V$9:$Z$152,MATCH(AK17,$X$9:$X$152,0)+0,1)</f>
        <v>INTBREW</v>
      </c>
      <c r="AK17" s="57">
        <f>SMALL($X$9:$X$152,AA17)</f>
        <v>-0.3392857142857143</v>
      </c>
      <c r="AM17" s="56" t="str">
        <f>INDEX($V$9:$Z$152,MATCH(AN17,$X$9:$X$152,0)+0,1)</f>
        <v>AIRTELAFRI</v>
      </c>
      <c r="AN17" s="57">
        <f>LARGE($X$9:$X$152,AA17)</f>
        <v>1.7753303964757707</v>
      </c>
      <c r="AP17" s="56" t="str">
        <f>INDEX($V$9:$Z$152,MATCH(AQ17,$Y$9:$Y$152,0)+0,1)</f>
        <v>FIRSTHOLDCO</v>
      </c>
      <c r="AQ17" s="58">
        <f>LARGE($Y$9:$Y$152,AA17)</f>
        <v>15104837</v>
      </c>
      <c r="AR17" s="58"/>
      <c r="AS17" s="56" t="str">
        <f>INDEX($V$9:$Z$152,MATCH(AT17,$Z$9:$Z$152,0)+0,1)</f>
        <v>ACCESSCORP</v>
      </c>
      <c r="AT17" s="59">
        <f>LARGE($Z$9:$Z$152,AA17)</f>
        <v>1220096876.45</v>
      </c>
    </row>
    <row r="18" spans="2:46" x14ac:dyDescent="0.3">
      <c r="B18" s="60" t="s">
        <v>34</v>
      </c>
      <c r="C18" s="41">
        <v>7</v>
      </c>
      <c r="D18" s="41">
        <v>7</v>
      </c>
      <c r="E18" s="41">
        <v>6.7</v>
      </c>
      <c r="F18" s="42">
        <v>6.5</v>
      </c>
      <c r="G18" s="62">
        <v>-0.5</v>
      </c>
      <c r="H18" s="62">
        <v>-7.1428571428571423</v>
      </c>
      <c r="I18" s="63">
        <v>4594110</v>
      </c>
      <c r="J18" s="64">
        <v>30222194.75</v>
      </c>
      <c r="K18" s="65">
        <v>-0.1333333333333333</v>
      </c>
      <c r="L18" s="47"/>
      <c r="N18" s="48" t="s">
        <v>109</v>
      </c>
      <c r="O18" s="49">
        <v>30.95</v>
      </c>
      <c r="P18" s="50" t="s">
        <v>169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4.2087542087542094</v>
      </c>
      <c r="V18" s="7" t="str">
        <f t="shared" si="0"/>
        <v>AVACAP</v>
      </c>
      <c r="W18" s="52">
        <f t="shared" si="3"/>
        <v>-7.1428571428571425E-2</v>
      </c>
      <c r="X18" s="52">
        <f t="shared" si="4"/>
        <v>-0.1333333333333333</v>
      </c>
      <c r="Y18" s="53">
        <f t="shared" si="1"/>
        <v>4594110</v>
      </c>
      <c r="Z18" s="53">
        <f t="shared" si="2"/>
        <v>30222194.75</v>
      </c>
      <c r="AA18" s="8">
        <v>10</v>
      </c>
      <c r="AB18" s="54" t="str" cm="1">
        <f t="array" ref="AB18">IF($AC18="","",INDEX($V$9:$V$152,SMALL(IF($W$9:$W$152=$AC18,ROW($V$9:$V$152)-ROW($V$9)+1),COUNTIFS($AC$9:AC18,AC18))))</f>
        <v>ETI</v>
      </c>
      <c r="AC18" s="55">
        <f>IF(ROWS($AC$9:AC18)&lt;=$AC$5,SMALL($W$9:$W$152,ROWS($AC$9:AC18)),"")</f>
        <v>-2.6523297491039342E-2</v>
      </c>
      <c r="AD18" s="56" t="str">
        <f>INDEX($V$9:$Z$152,MATCH(AE18,$W$9:$W$152,0)+0,1)</f>
        <v>ETI</v>
      </c>
      <c r="AE18" s="57">
        <f>SMALL($W$9:$W$152,AA18)</f>
        <v>-2.6523297491039342E-2</v>
      </c>
      <c r="AF18" s="57"/>
      <c r="AG18" s="54" t="str" cm="1">
        <f t="array" ref="AG18">IF($AH18="","",INDEX($V$9:$V$152,SMALL(IF($W$9:$W$152=$AH18,ROW($V$9:$V$152)-ROW($V$9)+1),COUNTIFS($AH$9:AH18,AH18))))</f>
        <v>NEM</v>
      </c>
      <c r="AH18" s="55">
        <f>IF(ROWS($AH$9:AH18)&lt;=$AH$5,LARGE($W$9:$W$152,ROWS($AH$9:AH18)),"")</f>
        <v>4.208754208754209E-2</v>
      </c>
      <c r="AJ18" s="56" t="str">
        <f>INDEX($V$9:$Z$152,MATCH(AK18,$X$9:$X$152,0)+0,1)</f>
        <v>VERITASKAP</v>
      </c>
      <c r="AK18" s="57">
        <f>SMALL($X$9:$X$152,AA18)</f>
        <v>-0.32163742690058483</v>
      </c>
      <c r="AM18" s="56" t="str">
        <f>INDEX($V$9:$Z$152,MATCH(AN18,$X$9:$X$152,0)+0,1)</f>
        <v>HBMNG</v>
      </c>
      <c r="AN18" s="57">
        <f>LARGE($X$9:$X$152,AA18)</f>
        <v>1.483271375464684</v>
      </c>
      <c r="AP18" s="56" t="str">
        <f>INDEX($V$9:$Z$152,MATCH(AQ18,$Y$9:$Y$152,0)+0,1)</f>
        <v>LINKASSURE</v>
      </c>
      <c r="AQ18" s="58">
        <f>LARGE($Y$9:$Y$152,AA18)</f>
        <v>11205346</v>
      </c>
      <c r="AR18" s="58"/>
      <c r="AS18" s="56" t="str">
        <f>INDEX($V$9:$Z$152,MATCH(AT18,$Z$9:$Z$152,0)+0,1)</f>
        <v>GEREGU</v>
      </c>
      <c r="AT18" s="59">
        <f>LARGE($Z$9:$Z$152,AA18)</f>
        <v>838607556.79999995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6126</v>
      </c>
      <c r="J19" s="64">
        <v>813839.1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6126</v>
      </c>
      <c r="Z19" s="53">
        <f t="shared" si="2"/>
        <v>813839.1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8022</v>
      </c>
      <c r="J20" s="64">
        <v>4063945.2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0.52108108108108087</v>
      </c>
      <c r="Y20" s="53">
        <f t="shared" si="1"/>
        <v>8022</v>
      </c>
      <c r="Z20" s="53">
        <f t="shared" si="2"/>
        <v>4063945.2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456904</v>
      </c>
      <c r="J21" s="64">
        <v>129943497.59999999</v>
      </c>
      <c r="K21" s="65">
        <v>0.77030812324929965</v>
      </c>
      <c r="L21" s="47"/>
      <c r="N21" s="67">
        <v>33</v>
      </c>
      <c r="O21" s="67">
        <v>19</v>
      </c>
      <c r="P21" s="67">
        <v>79</v>
      </c>
      <c r="Q21" s="68">
        <v>1.736842105263158</v>
      </c>
      <c r="V21" s="7" t="str">
        <f t="shared" si="0"/>
        <v>BUACEMENT</v>
      </c>
      <c r="W21" s="52">
        <f t="shared" si="3"/>
        <v>0</v>
      </c>
      <c r="X21" s="52">
        <f t="shared" si="4"/>
        <v>0.77030812324929965</v>
      </c>
      <c r="Y21" s="53">
        <f t="shared" si="1"/>
        <v>456904</v>
      </c>
      <c r="Z21" s="53">
        <f t="shared" si="2"/>
        <v>129943497.59999999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96323</v>
      </c>
      <c r="J22" s="64">
        <v>67409253.599999994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96323</v>
      </c>
      <c r="Z22" s="53">
        <f t="shared" si="2"/>
        <v>67409253.599999994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122336</v>
      </c>
      <c r="J23" s="64">
        <v>7356572.7999999998</v>
      </c>
      <c r="K23" s="65">
        <v>8.3472454090150361E-2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8.3472454090150361E-2</v>
      </c>
      <c r="Y23" s="53">
        <f t="shared" si="1"/>
        <v>122336</v>
      </c>
      <c r="Z23" s="53">
        <f t="shared" si="2"/>
        <v>7356572.7999999998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119701</v>
      </c>
      <c r="J24" s="64">
        <v>13598336.65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0.6731884057971016</v>
      </c>
      <c r="Y24" s="53">
        <f t="shared" si="1"/>
        <v>119701</v>
      </c>
      <c r="Z24" s="53">
        <f t="shared" si="2"/>
        <v>13598336.65</v>
      </c>
      <c r="AG24" s="57"/>
      <c r="AH24" s="57"/>
      <c r="AI24" s="69"/>
    </row>
    <row r="25" spans="2:46" x14ac:dyDescent="0.3">
      <c r="B25" s="60" t="s">
        <v>46</v>
      </c>
      <c r="C25" s="41">
        <v>4.3499999999999996</v>
      </c>
      <c r="D25" s="41">
        <v>4.3499999999999996</v>
      </c>
      <c r="E25" s="41">
        <v>4.2</v>
      </c>
      <c r="F25" s="42">
        <v>4.2</v>
      </c>
      <c r="G25" s="62">
        <v>-0.14999999999999947</v>
      </c>
      <c r="H25" s="62">
        <v>-3.4482758620689538</v>
      </c>
      <c r="I25" s="63">
        <v>674952</v>
      </c>
      <c r="J25" s="64">
        <v>2868164</v>
      </c>
      <c r="K25" s="65">
        <v>-0.22222222222222221</v>
      </c>
      <c r="L25" s="47"/>
      <c r="P25" s="71"/>
      <c r="V25" s="7" t="str">
        <f t="shared" si="0"/>
        <v>CAVERTON</v>
      </c>
      <c r="W25" s="52">
        <f t="shared" si="3"/>
        <v>-3.4482758620689537E-2</v>
      </c>
      <c r="X25" s="52">
        <f t="shared" si="4"/>
        <v>-0.22222222222222221</v>
      </c>
      <c r="Y25" s="53">
        <f t="shared" si="1"/>
        <v>674952</v>
      </c>
      <c r="Z25" s="53">
        <f t="shared" si="2"/>
        <v>2868164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558731</v>
      </c>
      <c r="J26" s="64">
        <v>5360813.75</v>
      </c>
      <c r="K26" s="65">
        <v>-0.28928571428571437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-0.28928571428571437</v>
      </c>
      <c r="Y26" s="53">
        <f t="shared" si="1"/>
        <v>558731</v>
      </c>
      <c r="Z26" s="53">
        <f t="shared" si="2"/>
        <v>5360813.75</v>
      </c>
      <c r="AG26" s="57"/>
      <c r="AH26" s="57"/>
      <c r="AI26" s="69"/>
    </row>
    <row r="27" spans="2:46" x14ac:dyDescent="0.3">
      <c r="B27" s="60" t="s">
        <v>48</v>
      </c>
      <c r="C27" s="41">
        <v>4</v>
      </c>
      <c r="D27" s="61">
        <v>4</v>
      </c>
      <c r="E27" s="61">
        <v>4</v>
      </c>
      <c r="F27" s="42">
        <v>3.98</v>
      </c>
      <c r="G27" s="62">
        <v>-2.0000000000000018E-2</v>
      </c>
      <c r="H27" s="62">
        <v>-0.50000000000000044</v>
      </c>
      <c r="I27" s="63">
        <v>34330501</v>
      </c>
      <c r="J27" s="64">
        <v>131368254.79000001</v>
      </c>
      <c r="K27" s="65">
        <v>2.051282051282044E-2</v>
      </c>
      <c r="L27" s="47"/>
      <c r="V27" s="7" t="str">
        <f t="shared" si="0"/>
        <v>CHAMS</v>
      </c>
      <c r="W27" s="52">
        <f t="shared" si="3"/>
        <v>-5.0000000000000044E-3</v>
      </c>
      <c r="X27" s="52">
        <f t="shared" si="4"/>
        <v>2.051282051282044E-2</v>
      </c>
      <c r="Y27" s="53">
        <f t="shared" si="1"/>
        <v>34330501</v>
      </c>
      <c r="Z27" s="53">
        <f t="shared" si="2"/>
        <v>131368254.79000001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197256</v>
      </c>
      <c r="J28" s="64">
        <v>2093534.4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197256</v>
      </c>
      <c r="Z28" s="53">
        <f t="shared" si="2"/>
        <v>2093534.4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5.4</v>
      </c>
      <c r="E29" s="41">
        <v>5.4</v>
      </c>
      <c r="F29" s="42">
        <v>5.4</v>
      </c>
      <c r="G29" s="62">
        <v>0</v>
      </c>
      <c r="H29" s="62">
        <v>0</v>
      </c>
      <c r="I29" s="63">
        <v>368607</v>
      </c>
      <c r="J29" s="64">
        <v>1988216.2</v>
      </c>
      <c r="K29" s="65">
        <v>-0.21167883211678817</v>
      </c>
      <c r="L29" s="47"/>
      <c r="V29" s="7" t="str">
        <f t="shared" si="0"/>
        <v>CILEASING</v>
      </c>
      <c r="W29" s="52">
        <f t="shared" si="3"/>
        <v>0</v>
      </c>
      <c r="X29" s="52">
        <f t="shared" si="4"/>
        <v>-0.21167883211678817</v>
      </c>
      <c r="Y29" s="53">
        <f t="shared" si="1"/>
        <v>368607</v>
      </c>
      <c r="Z29" s="53">
        <f t="shared" si="2"/>
        <v>1988216.2</v>
      </c>
      <c r="AG29" s="57"/>
      <c r="AH29" s="57"/>
      <c r="AI29" s="69"/>
    </row>
    <row r="30" spans="2:46" x14ac:dyDescent="0.3">
      <c r="B30" s="60" t="s">
        <v>51</v>
      </c>
      <c r="C30" s="41">
        <v>2.9</v>
      </c>
      <c r="D30" s="41">
        <v>2.9</v>
      </c>
      <c r="E30" s="41">
        <v>2.95</v>
      </c>
      <c r="F30" s="42">
        <v>2.9</v>
      </c>
      <c r="G30" s="62">
        <v>0</v>
      </c>
      <c r="H30" s="62">
        <v>0</v>
      </c>
      <c r="I30" s="63">
        <v>1458036</v>
      </c>
      <c r="J30" s="64">
        <v>4279704.5599999996</v>
      </c>
      <c r="K30" s="65">
        <v>-0.23684210526315785</v>
      </c>
      <c r="L30" s="47"/>
      <c r="V30" s="7" t="str">
        <f t="shared" si="0"/>
        <v>CMFC</v>
      </c>
      <c r="W30" s="52">
        <f t="shared" si="3"/>
        <v>0</v>
      </c>
      <c r="X30" s="52">
        <f t="shared" si="4"/>
        <v>-0.23684210526315785</v>
      </c>
      <c r="Y30" s="53">
        <f t="shared" si="1"/>
        <v>1458036</v>
      </c>
      <c r="Z30" s="53">
        <f t="shared" si="2"/>
        <v>4279704.5599999996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2181</v>
      </c>
      <c r="J31" s="64">
        <v>366131.6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2181</v>
      </c>
      <c r="Z31" s="53">
        <f t="shared" si="2"/>
        <v>366131.6</v>
      </c>
    </row>
    <row r="32" spans="2:46" x14ac:dyDescent="0.3">
      <c r="B32" s="60" t="s">
        <v>53</v>
      </c>
      <c r="C32" s="41">
        <v>6.35</v>
      </c>
      <c r="D32" s="61">
        <v>6.35</v>
      </c>
      <c r="E32" s="61">
        <v>6.35</v>
      </c>
      <c r="F32" s="42">
        <v>6.3</v>
      </c>
      <c r="G32" s="62">
        <v>-4.9999999999999822E-2</v>
      </c>
      <c r="H32" s="62">
        <v>-0.78740157480314688</v>
      </c>
      <c r="I32" s="63">
        <v>3169157</v>
      </c>
      <c r="J32" s="64">
        <v>19454035.77</v>
      </c>
      <c r="K32" s="65">
        <v>0.45161290322580649</v>
      </c>
      <c r="L32" s="47"/>
      <c r="V32" s="7" t="str">
        <f t="shared" si="0"/>
        <v>CONHALLPLC</v>
      </c>
      <c r="W32" s="52">
        <f t="shared" si="3"/>
        <v>-7.8740157480314682E-3</v>
      </c>
      <c r="X32" s="52">
        <f t="shared" si="4"/>
        <v>0.45161290322580649</v>
      </c>
      <c r="Y32" s="53">
        <f t="shared" si="1"/>
        <v>3169157</v>
      </c>
      <c r="Z32" s="53">
        <f t="shared" si="2"/>
        <v>19454035.77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14819</v>
      </c>
      <c r="J33" s="64">
        <v>2800791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14819</v>
      </c>
      <c r="Z33" s="53">
        <f t="shared" si="2"/>
        <v>2800791</v>
      </c>
    </row>
    <row r="34" spans="2:26" x14ac:dyDescent="0.3">
      <c r="B34" s="60" t="s">
        <v>55</v>
      </c>
      <c r="C34" s="41">
        <v>5.35</v>
      </c>
      <c r="D34" s="41">
        <v>5.35</v>
      </c>
      <c r="E34" s="41">
        <v>5.35</v>
      </c>
      <c r="F34" s="42">
        <v>5.35</v>
      </c>
      <c r="G34" s="62">
        <v>0</v>
      </c>
      <c r="H34" s="62">
        <v>0</v>
      </c>
      <c r="I34" s="63">
        <v>5635458</v>
      </c>
      <c r="J34" s="64">
        <v>28755719.5</v>
      </c>
      <c r="K34" s="65">
        <v>-0.10234899328859071</v>
      </c>
      <c r="L34" s="47"/>
      <c r="V34" s="7" t="str">
        <f t="shared" si="0"/>
        <v>CORNERST</v>
      </c>
      <c r="W34" s="52">
        <f t="shared" si="3"/>
        <v>0</v>
      </c>
      <c r="X34" s="52">
        <f t="shared" si="4"/>
        <v>-0.10234899328859071</v>
      </c>
      <c r="Y34" s="53">
        <f t="shared" si="1"/>
        <v>5635458</v>
      </c>
      <c r="Z34" s="53">
        <f t="shared" si="2"/>
        <v>28755719.5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73.45</v>
      </c>
      <c r="F35" s="42">
        <v>73.45</v>
      </c>
      <c r="G35" s="62">
        <v>1.6000000000000085</v>
      </c>
      <c r="H35" s="62">
        <v>2.2268615170494206</v>
      </c>
      <c r="I35" s="63">
        <v>516805</v>
      </c>
      <c r="J35" s="64">
        <v>37446205.100000001</v>
      </c>
      <c r="K35" s="65">
        <v>0.70813953488372094</v>
      </c>
      <c r="L35" s="47"/>
      <c r="V35" s="7" t="str">
        <f t="shared" si="0"/>
        <v>CUSTODIAN</v>
      </c>
      <c r="W35" s="52">
        <f t="shared" si="3"/>
        <v>2.2268615170494208E-2</v>
      </c>
      <c r="X35" s="52">
        <f t="shared" si="4"/>
        <v>0.70813953488372094</v>
      </c>
      <c r="Y35" s="53">
        <f t="shared" si="1"/>
        <v>516805</v>
      </c>
      <c r="Z35" s="53">
        <f t="shared" si="2"/>
        <v>37446205.100000001</v>
      </c>
    </row>
    <row r="36" spans="2:26" x14ac:dyDescent="0.3">
      <c r="B36" s="60" t="s">
        <v>57</v>
      </c>
      <c r="C36" s="41">
        <v>2.4300000000000002</v>
      </c>
      <c r="D36" s="61">
        <v>2.4300000000000002</v>
      </c>
      <c r="E36" s="61">
        <v>2.4300000000000002</v>
      </c>
      <c r="F36" s="42">
        <v>2.39</v>
      </c>
      <c r="G36" s="62">
        <v>-4.0000000000000036E-2</v>
      </c>
      <c r="H36" s="62">
        <v>-1.646090534979425</v>
      </c>
      <c r="I36" s="63">
        <v>1245556</v>
      </c>
      <c r="J36" s="64">
        <v>3004702.23</v>
      </c>
      <c r="K36" s="65">
        <v>-0.2290322580645161</v>
      </c>
      <c r="L36" s="47"/>
      <c r="V36" s="7" t="str">
        <f t="shared" si="0"/>
        <v>CUTIX</v>
      </c>
      <c r="W36" s="52">
        <f t="shared" si="3"/>
        <v>-1.646090534979425E-2</v>
      </c>
      <c r="X36" s="52">
        <f t="shared" si="4"/>
        <v>-0.2290322580645161</v>
      </c>
      <c r="Y36" s="53">
        <f t="shared" si="1"/>
        <v>1245556</v>
      </c>
      <c r="Z36" s="53">
        <f t="shared" si="2"/>
        <v>3004702.23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1412012</v>
      </c>
      <c r="J37" s="64">
        <v>27568354.399999999</v>
      </c>
      <c r="K37" s="65">
        <v>0.18888888888888888</v>
      </c>
      <c r="L37" s="47"/>
      <c r="V37" s="7" t="str">
        <f t="shared" si="0"/>
        <v>CWG</v>
      </c>
      <c r="W37" s="52">
        <f t="shared" si="3"/>
        <v>0</v>
      </c>
      <c r="X37" s="52">
        <f t="shared" si="4"/>
        <v>0.18888888888888888</v>
      </c>
      <c r="Y37" s="53">
        <f t="shared" si="1"/>
        <v>1412012</v>
      </c>
      <c r="Z37" s="53">
        <f t="shared" si="2"/>
        <v>27568354.399999999</v>
      </c>
    </row>
    <row r="38" spans="2:26" x14ac:dyDescent="0.3">
      <c r="B38" s="60" t="s">
        <v>59</v>
      </c>
      <c r="C38" s="41">
        <v>1.38</v>
      </c>
      <c r="D38" s="41">
        <v>1.38</v>
      </c>
      <c r="E38" s="41">
        <v>1.51</v>
      </c>
      <c r="F38" s="42">
        <v>1.51</v>
      </c>
      <c r="G38" s="62">
        <v>0.13000000000000012</v>
      </c>
      <c r="H38" s="62">
        <v>9.4202898550724719</v>
      </c>
      <c r="I38" s="63">
        <v>1189440</v>
      </c>
      <c r="J38" s="64">
        <v>1713777.31</v>
      </c>
      <c r="K38" s="65">
        <v>0.62365591397849451</v>
      </c>
      <c r="L38" s="47"/>
      <c r="V38" s="7" t="str">
        <f t="shared" si="0"/>
        <v>DAARCOMM</v>
      </c>
      <c r="W38" s="52">
        <f t="shared" si="3"/>
        <v>9.4202898550724723E-2</v>
      </c>
      <c r="X38" s="52">
        <f t="shared" si="4"/>
        <v>0.62365591397849451</v>
      </c>
      <c r="Y38" s="53">
        <f t="shared" si="1"/>
        <v>1189440</v>
      </c>
      <c r="Z38" s="53">
        <f t="shared" si="2"/>
        <v>1713777.31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324953</v>
      </c>
      <c r="J39" s="64">
        <v>318951771.10000002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324953</v>
      </c>
      <c r="Z39" s="53">
        <f t="shared" si="2"/>
        <v>318951771.10000002</v>
      </c>
    </row>
    <row r="40" spans="2:26" x14ac:dyDescent="0.3">
      <c r="B40" s="60" t="s">
        <v>61</v>
      </c>
      <c r="C40" s="41">
        <v>69</v>
      </c>
      <c r="D40" s="41">
        <v>69</v>
      </c>
      <c r="E40" s="41">
        <v>69</v>
      </c>
      <c r="F40" s="42">
        <v>69</v>
      </c>
      <c r="G40" s="62">
        <v>0</v>
      </c>
      <c r="H40" s="62">
        <v>0</v>
      </c>
      <c r="I40" s="63">
        <v>3174471</v>
      </c>
      <c r="J40" s="64">
        <v>216612351.05000001</v>
      </c>
      <c r="K40" s="65">
        <v>0.14999999999999991</v>
      </c>
      <c r="L40" s="47"/>
      <c r="V40" s="7" t="str">
        <f t="shared" si="0"/>
        <v>DANGSUGAR</v>
      </c>
      <c r="W40" s="52">
        <f t="shared" si="3"/>
        <v>0</v>
      </c>
      <c r="X40" s="52">
        <f t="shared" si="4"/>
        <v>0.14999999999999991</v>
      </c>
      <c r="Y40" s="53">
        <f t="shared" si="1"/>
        <v>3174471</v>
      </c>
      <c r="Z40" s="53">
        <f t="shared" si="2"/>
        <v>216612351.05000001</v>
      </c>
    </row>
    <row r="41" spans="2:26" x14ac:dyDescent="0.3">
      <c r="B41" s="60" t="s">
        <v>62</v>
      </c>
      <c r="C41" s="41">
        <v>7.5</v>
      </c>
      <c r="D41" s="61">
        <v>7.5</v>
      </c>
      <c r="E41" s="61">
        <v>7.9</v>
      </c>
      <c r="F41" s="42">
        <v>7.9</v>
      </c>
      <c r="G41" s="62">
        <v>0.40000000000000036</v>
      </c>
      <c r="H41" s="62">
        <v>5.3333333333333375</v>
      </c>
      <c r="I41" s="63">
        <v>2241840</v>
      </c>
      <c r="J41" s="64">
        <v>17013341.5</v>
      </c>
      <c r="K41" s="65">
        <v>-0.41044776119402981</v>
      </c>
      <c r="L41" s="47"/>
      <c r="V41" s="7" t="str">
        <f t="shared" si="0"/>
        <v>ELLAHLAKES</v>
      </c>
      <c r="W41" s="52">
        <f t="shared" si="3"/>
        <v>5.3333333333333371E-2</v>
      </c>
      <c r="X41" s="52">
        <f t="shared" si="4"/>
        <v>-0.41044776119402981</v>
      </c>
      <c r="Y41" s="53">
        <f t="shared" si="1"/>
        <v>2241840</v>
      </c>
      <c r="Z41" s="53">
        <f t="shared" si="2"/>
        <v>17013341.5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1000</v>
      </c>
      <c r="J42" s="64">
        <v>36650</v>
      </c>
      <c r="K42" s="65">
        <v>4.9382716049384268E-3</v>
      </c>
      <c r="L42" s="47"/>
      <c r="V42" s="7" t="str">
        <f t="shared" si="0"/>
        <v>ENAMELWA</v>
      </c>
      <c r="W42" s="52">
        <f t="shared" si="3"/>
        <v>0</v>
      </c>
      <c r="X42" s="52">
        <f t="shared" si="4"/>
        <v>4.9382716049384268E-3</v>
      </c>
      <c r="Y42" s="53">
        <f t="shared" si="1"/>
        <v>1000</v>
      </c>
      <c r="Z42" s="53">
        <f t="shared" si="2"/>
        <v>36650</v>
      </c>
    </row>
    <row r="43" spans="2:26" ht="15.75" customHeight="1" x14ac:dyDescent="0.3">
      <c r="B43" s="60" t="s">
        <v>64</v>
      </c>
      <c r="C43" s="41">
        <v>35.75</v>
      </c>
      <c r="D43" s="61">
        <v>35.75</v>
      </c>
      <c r="E43" s="61">
        <v>35.549999999999997</v>
      </c>
      <c r="F43" s="42">
        <v>35.549999999999997</v>
      </c>
      <c r="G43" s="62">
        <v>-0.20000000000000284</v>
      </c>
      <c r="H43" s="62">
        <v>-0.55944055944056736</v>
      </c>
      <c r="I43" s="63">
        <v>758688</v>
      </c>
      <c r="J43" s="64">
        <v>27023285.399999999</v>
      </c>
      <c r="K43" s="65">
        <v>0.24736842105263146</v>
      </c>
      <c r="L43" s="47"/>
      <c r="V43" s="7" t="str">
        <f t="shared" si="0"/>
        <v>ETERNA</v>
      </c>
      <c r="W43" s="52">
        <f t="shared" si="3"/>
        <v>-5.5944055944056733E-3</v>
      </c>
      <c r="X43" s="52">
        <f t="shared" si="4"/>
        <v>0.24736842105263146</v>
      </c>
      <c r="Y43" s="53">
        <f t="shared" si="1"/>
        <v>758688</v>
      </c>
      <c r="Z43" s="53">
        <f t="shared" si="2"/>
        <v>27023285.399999999</v>
      </c>
    </row>
    <row r="44" spans="2:26" x14ac:dyDescent="0.3">
      <c r="B44" s="60" t="s">
        <v>65</v>
      </c>
      <c r="C44" s="41">
        <v>69.75</v>
      </c>
      <c r="D44" s="61">
        <v>69.75</v>
      </c>
      <c r="E44" s="61">
        <v>67.900000000000006</v>
      </c>
      <c r="F44" s="42">
        <v>67.900000000000006</v>
      </c>
      <c r="G44" s="62">
        <v>-1.8499999999999943</v>
      </c>
      <c r="H44" s="62">
        <v>-2.6523297491039344</v>
      </c>
      <c r="I44" s="63">
        <v>652059</v>
      </c>
      <c r="J44" s="64">
        <v>43394505.299999997</v>
      </c>
      <c r="K44" s="65">
        <v>0.62052505966587135</v>
      </c>
      <c r="L44" s="47"/>
      <c r="V44" s="7" t="str">
        <f t="shared" si="0"/>
        <v>ETI</v>
      </c>
      <c r="W44" s="52">
        <f t="shared" si="3"/>
        <v>-2.6523297491039342E-2</v>
      </c>
      <c r="X44" s="52">
        <f t="shared" si="4"/>
        <v>0.62052505966587135</v>
      </c>
      <c r="Y44" s="53">
        <f t="shared" si="1"/>
        <v>652059</v>
      </c>
      <c r="Z44" s="53">
        <f t="shared" si="2"/>
        <v>43394505.299999997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13.25</v>
      </c>
      <c r="F45" s="42">
        <v>13.25</v>
      </c>
      <c r="G45" s="62">
        <v>-1.25</v>
      </c>
      <c r="H45" s="62">
        <v>-8.6206896551724146</v>
      </c>
      <c r="I45" s="63">
        <v>7205628</v>
      </c>
      <c r="J45" s="64">
        <v>95670064.049999997</v>
      </c>
      <c r="K45" s="65">
        <v>0.16740088105726869</v>
      </c>
      <c r="L45" s="47"/>
      <c r="V45" s="7" t="str">
        <f t="shared" si="0"/>
        <v>ETRANZACT</v>
      </c>
      <c r="W45" s="52">
        <f t="shared" si="3"/>
        <v>-8.6206896551724144E-2</v>
      </c>
      <c r="X45" s="52">
        <f t="shared" si="4"/>
        <v>0.16740088105726869</v>
      </c>
      <c r="Y45" s="53">
        <f t="shared" si="1"/>
        <v>7205628</v>
      </c>
      <c r="Z45" s="53">
        <f t="shared" si="2"/>
        <v>95670064.049999997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684</v>
      </c>
      <c r="J46" s="64">
        <v>116348.4</v>
      </c>
      <c r="K46" s="65">
        <v>0.64347826086956528</v>
      </c>
      <c r="L46" s="47"/>
      <c r="V46" s="7" t="str">
        <f t="shared" si="0"/>
        <v>EUNISELL</v>
      </c>
      <c r="W46" s="52">
        <f t="shared" si="3"/>
        <v>0</v>
      </c>
      <c r="X46" s="52">
        <f t="shared" si="4"/>
        <v>0.64347826086956528</v>
      </c>
      <c r="Y46" s="53">
        <f t="shared" si="1"/>
        <v>684</v>
      </c>
      <c r="Z46" s="53">
        <f t="shared" si="2"/>
        <v>116348.4</v>
      </c>
    </row>
    <row r="47" spans="2:26" x14ac:dyDescent="0.3">
      <c r="B47" s="60" t="s">
        <v>68</v>
      </c>
      <c r="C47" s="41">
        <v>11</v>
      </c>
      <c r="D47" s="61">
        <v>11</v>
      </c>
      <c r="E47" s="61">
        <v>11.65</v>
      </c>
      <c r="F47" s="42">
        <v>11.05</v>
      </c>
      <c r="G47" s="62">
        <v>5.0000000000000711E-2</v>
      </c>
      <c r="H47" s="62">
        <v>0.45454545454546103</v>
      </c>
      <c r="I47" s="63">
        <v>5999035</v>
      </c>
      <c r="J47" s="64">
        <v>67274514.549999997</v>
      </c>
      <c r="K47" s="65">
        <v>-8.2987551867219955E-2</v>
      </c>
      <c r="L47" s="47"/>
      <c r="V47" s="7" t="str">
        <f t="shared" si="0"/>
        <v>FCMB</v>
      </c>
      <c r="W47" s="52">
        <f t="shared" si="3"/>
        <v>4.5454545454546103E-3</v>
      </c>
      <c r="X47" s="52">
        <f t="shared" si="4"/>
        <v>-8.2987551867219955E-2</v>
      </c>
      <c r="Y47" s="53">
        <f t="shared" si="1"/>
        <v>5999035</v>
      </c>
      <c r="Z47" s="53">
        <f t="shared" si="2"/>
        <v>67274514.549999997</v>
      </c>
    </row>
    <row r="48" spans="2:26" x14ac:dyDescent="0.3">
      <c r="B48" s="60" t="s">
        <v>69</v>
      </c>
      <c r="C48" s="41">
        <v>18.95</v>
      </c>
      <c r="D48" s="61">
        <v>18.95</v>
      </c>
      <c r="E48" s="61">
        <v>19.25</v>
      </c>
      <c r="F48" s="42">
        <v>19.2</v>
      </c>
      <c r="G48" s="62">
        <v>0.25</v>
      </c>
      <c r="H48" s="62">
        <v>1.3192612137203166</v>
      </c>
      <c r="I48" s="63">
        <v>5170500</v>
      </c>
      <c r="J48" s="64">
        <v>99253277.799999997</v>
      </c>
      <c r="K48" s="65">
        <v>1.0526315789473717E-2</v>
      </c>
      <c r="L48" s="47"/>
      <c r="V48" s="7" t="str">
        <f t="shared" si="0"/>
        <v>FIDELITYBK</v>
      </c>
      <c r="W48" s="52">
        <f t="shared" si="3"/>
        <v>1.3192612137203165E-2</v>
      </c>
      <c r="X48" s="52">
        <f t="shared" si="4"/>
        <v>1.0526315789473717E-2</v>
      </c>
      <c r="Y48" s="53">
        <f t="shared" si="1"/>
        <v>5170500</v>
      </c>
      <c r="Z48" s="53">
        <f t="shared" si="2"/>
        <v>99253277.799999997</v>
      </c>
    </row>
    <row r="49" spans="2:26" x14ac:dyDescent="0.3">
      <c r="B49" s="60" t="s">
        <v>70</v>
      </c>
      <c r="C49" s="41">
        <v>75.8</v>
      </c>
      <c r="D49" s="61">
        <v>75.8</v>
      </c>
      <c r="E49" s="61">
        <v>77</v>
      </c>
      <c r="F49" s="42">
        <v>77</v>
      </c>
      <c r="G49" s="62">
        <v>1.2000000000000028</v>
      </c>
      <c r="H49" s="62">
        <v>1.5831134564643838</v>
      </c>
      <c r="I49" s="63">
        <v>850440</v>
      </c>
      <c r="J49" s="64">
        <v>66777494.100000001</v>
      </c>
      <c r="K49" s="65">
        <v>0.53692614770459079</v>
      </c>
      <c r="L49" s="47"/>
      <c r="V49" s="7" t="str">
        <f t="shared" si="0"/>
        <v>FIDSON</v>
      </c>
      <c r="W49" s="52">
        <f t="shared" si="3"/>
        <v>1.5831134564643839E-2</v>
      </c>
      <c r="X49" s="52">
        <f t="shared" si="4"/>
        <v>0.53692614770459079</v>
      </c>
      <c r="Y49" s="53">
        <f t="shared" si="1"/>
        <v>850440</v>
      </c>
      <c r="Z49" s="53">
        <f t="shared" si="2"/>
        <v>66777494.100000001</v>
      </c>
    </row>
    <row r="50" spans="2:26" x14ac:dyDescent="0.3">
      <c r="B50" s="60" t="s">
        <v>71</v>
      </c>
      <c r="C50" s="41">
        <v>135</v>
      </c>
      <c r="D50" s="61">
        <v>135</v>
      </c>
      <c r="E50" s="61">
        <v>145</v>
      </c>
      <c r="F50" s="42">
        <v>145</v>
      </c>
      <c r="G50" s="62">
        <v>10</v>
      </c>
      <c r="H50" s="62">
        <v>7.4074074074074066</v>
      </c>
      <c r="I50" s="63">
        <v>15104837</v>
      </c>
      <c r="J50" s="64">
        <v>2107104364.4000001</v>
      </c>
      <c r="K50" s="65">
        <v>2.0271398747390399</v>
      </c>
      <c r="L50" s="47"/>
      <c r="V50" s="7" t="str">
        <f t="shared" si="0"/>
        <v>FIRSTHOLDCO</v>
      </c>
      <c r="W50" s="52">
        <f t="shared" si="3"/>
        <v>7.407407407407407E-2</v>
      </c>
      <c r="X50" s="52">
        <f t="shared" si="4"/>
        <v>2.0271398747390399</v>
      </c>
      <c r="Y50" s="53">
        <f t="shared" si="1"/>
        <v>15104837</v>
      </c>
      <c r="Z50" s="53">
        <f t="shared" si="2"/>
        <v>2107104364.4000001</v>
      </c>
    </row>
    <row r="51" spans="2:26" x14ac:dyDescent="0.3">
      <c r="B51" s="60" t="s">
        <v>72</v>
      </c>
      <c r="C51" s="41">
        <v>1.94</v>
      </c>
      <c r="D51" s="41">
        <v>1.94</v>
      </c>
      <c r="E51" s="41">
        <v>1.94</v>
      </c>
      <c r="F51" s="42">
        <v>1.94</v>
      </c>
      <c r="G51" s="62">
        <v>0</v>
      </c>
      <c r="H51" s="62">
        <v>0</v>
      </c>
      <c r="I51" s="63">
        <v>390953</v>
      </c>
      <c r="J51" s="64">
        <v>731568.27</v>
      </c>
      <c r="K51" s="65">
        <v>8.6999999999999993</v>
      </c>
      <c r="L51" s="47"/>
      <c r="V51" s="7" t="str">
        <f t="shared" si="0"/>
        <v>FTGINSURE</v>
      </c>
      <c r="W51" s="52">
        <f t="shared" si="3"/>
        <v>0</v>
      </c>
      <c r="X51" s="52">
        <f t="shared" si="4"/>
        <v>8.6999999999999993</v>
      </c>
      <c r="Y51" s="53">
        <f t="shared" si="1"/>
        <v>390953</v>
      </c>
      <c r="Z51" s="53">
        <f t="shared" si="2"/>
        <v>731568.27</v>
      </c>
    </row>
    <row r="52" spans="2:26" x14ac:dyDescent="0.3">
      <c r="B52" s="60" t="s">
        <v>73</v>
      </c>
      <c r="C52" s="41">
        <v>7.79</v>
      </c>
      <c r="D52" s="61">
        <v>7.79</v>
      </c>
      <c r="E52" s="61">
        <v>8</v>
      </c>
      <c r="F52" s="42">
        <v>8</v>
      </c>
      <c r="G52" s="62">
        <v>0.20999999999999996</v>
      </c>
      <c r="H52" s="62">
        <v>2.69576379974326</v>
      </c>
      <c r="I52" s="63">
        <v>1916964</v>
      </c>
      <c r="J52" s="64">
        <v>14872928.92</v>
      </c>
      <c r="K52" s="65">
        <v>0.60000000000000009</v>
      </c>
      <c r="L52" s="47"/>
      <c r="V52" s="7" t="str">
        <f t="shared" si="0"/>
        <v>FTNCOCOA</v>
      </c>
      <c r="W52" s="52">
        <f t="shared" si="3"/>
        <v>2.6957637997432601E-2</v>
      </c>
      <c r="X52" s="52">
        <f t="shared" si="4"/>
        <v>0.60000000000000009</v>
      </c>
      <c r="Y52" s="53">
        <f t="shared" si="1"/>
        <v>1916964</v>
      </c>
      <c r="Z52" s="53">
        <f t="shared" si="2"/>
        <v>14872928.92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1128374</v>
      </c>
      <c r="J53" s="64">
        <v>838607556.79999995</v>
      </c>
      <c r="K53" s="65">
        <v>-0.27665352606219884</v>
      </c>
      <c r="L53" s="47"/>
      <c r="V53" s="7" t="str">
        <f t="shared" si="0"/>
        <v>GEREGU</v>
      </c>
      <c r="W53" s="52">
        <f t="shared" si="3"/>
        <v>0</v>
      </c>
      <c r="X53" s="52">
        <f t="shared" si="4"/>
        <v>-0.27665352606219884</v>
      </c>
      <c r="Y53" s="53">
        <f t="shared" si="1"/>
        <v>1128374</v>
      </c>
      <c r="Z53" s="53">
        <f t="shared" si="2"/>
        <v>838607556.79999995</v>
      </c>
    </row>
    <row r="54" spans="2:26" x14ac:dyDescent="0.3">
      <c r="B54" s="60" t="s">
        <v>75</v>
      </c>
      <c r="C54" s="41">
        <v>128</v>
      </c>
      <c r="D54" s="41">
        <v>128</v>
      </c>
      <c r="E54" s="41">
        <v>129</v>
      </c>
      <c r="F54" s="42">
        <v>129</v>
      </c>
      <c r="G54" s="62">
        <v>1</v>
      </c>
      <c r="H54" s="62">
        <v>0.78125</v>
      </c>
      <c r="I54" s="63">
        <v>18730711</v>
      </c>
      <c r="J54" s="64">
        <v>2401310910.6999998</v>
      </c>
      <c r="K54" s="65">
        <v>0.42227122381477389</v>
      </c>
      <c r="L54" s="47"/>
      <c r="V54" s="7" t="str">
        <f t="shared" si="0"/>
        <v>GTCO</v>
      </c>
      <c r="W54" s="52">
        <f t="shared" si="3"/>
        <v>7.8125E-3</v>
      </c>
      <c r="X54" s="52">
        <f t="shared" si="4"/>
        <v>0.42227122381477389</v>
      </c>
      <c r="Y54" s="53">
        <f t="shared" si="1"/>
        <v>18730711</v>
      </c>
      <c r="Z54" s="53">
        <f t="shared" si="2"/>
        <v>2401310910.6999998</v>
      </c>
    </row>
    <row r="55" spans="2:26" x14ac:dyDescent="0.3">
      <c r="B55" s="60" t="s">
        <v>76</v>
      </c>
      <c r="C55" s="41">
        <v>0.77</v>
      </c>
      <c r="D55" s="61">
        <v>0.77</v>
      </c>
      <c r="E55" s="61">
        <v>0.78</v>
      </c>
      <c r="F55" s="42">
        <v>0.77</v>
      </c>
      <c r="G55" s="62">
        <v>0</v>
      </c>
      <c r="H55" s="62">
        <v>0</v>
      </c>
      <c r="I55" s="63">
        <v>3425517</v>
      </c>
      <c r="J55" s="64">
        <v>2631561.15</v>
      </c>
      <c r="K55" s="65">
        <v>-0.42105263157894735</v>
      </c>
      <c r="L55" s="47"/>
      <c r="V55" s="7" t="str">
        <f t="shared" si="0"/>
        <v>GUINEAINS</v>
      </c>
      <c r="W55" s="52">
        <f t="shared" si="3"/>
        <v>0</v>
      </c>
      <c r="X55" s="52">
        <f t="shared" si="4"/>
        <v>-0.42105263157894735</v>
      </c>
      <c r="Y55" s="53">
        <f t="shared" si="1"/>
        <v>3425517</v>
      </c>
      <c r="Z55" s="53">
        <f t="shared" si="2"/>
        <v>2631561.15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384.8</v>
      </c>
      <c r="F56" s="42">
        <v>384.8</v>
      </c>
      <c r="G56" s="62">
        <v>8.8000000000000114</v>
      </c>
      <c r="H56" s="62">
        <v>2.3404255319148968</v>
      </c>
      <c r="I56" s="63">
        <v>706790</v>
      </c>
      <c r="J56" s="64">
        <v>267884411.09999999</v>
      </c>
      <c r="K56" s="65">
        <v>9.9742783652472244E-2</v>
      </c>
      <c r="L56" s="47"/>
      <c r="V56" s="7" t="str">
        <f t="shared" si="0"/>
        <v>GUINNESS</v>
      </c>
      <c r="W56" s="52">
        <f t="shared" si="3"/>
        <v>2.3404255319148966E-2</v>
      </c>
      <c r="X56" s="52">
        <f t="shared" si="4"/>
        <v>9.9742783652472244E-2</v>
      </c>
      <c r="Y56" s="53">
        <f t="shared" si="1"/>
        <v>706790</v>
      </c>
      <c r="Z56" s="53">
        <f t="shared" si="2"/>
        <v>267884411.09999999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2063794</v>
      </c>
      <c r="J57" s="64">
        <v>683344276.79999995</v>
      </c>
      <c r="K57" s="65">
        <v>1.483271375464684</v>
      </c>
      <c r="L57" s="47"/>
      <c r="V57" s="7" t="str">
        <f t="shared" si="0"/>
        <v>HBMNG</v>
      </c>
      <c r="W57" s="52">
        <f t="shared" si="3"/>
        <v>0</v>
      </c>
      <c r="X57" s="52">
        <f t="shared" si="4"/>
        <v>1.483271375464684</v>
      </c>
      <c r="Y57" s="53">
        <f t="shared" si="1"/>
        <v>2063794</v>
      </c>
      <c r="Z57" s="53">
        <f t="shared" si="2"/>
        <v>683344276.79999995</v>
      </c>
    </row>
    <row r="58" spans="2:26" x14ac:dyDescent="0.3">
      <c r="B58" s="60" t="s">
        <v>79</v>
      </c>
      <c r="C58" s="41">
        <v>4.0999999999999996</v>
      </c>
      <c r="D58" s="61">
        <v>4.0999999999999996</v>
      </c>
      <c r="E58" s="61">
        <v>3.74</v>
      </c>
      <c r="F58" s="42">
        <v>3.74</v>
      </c>
      <c r="G58" s="62">
        <v>-0.35999999999999943</v>
      </c>
      <c r="H58" s="62">
        <v>-8.7804878048780353</v>
      </c>
      <c r="I58" s="63">
        <v>395314</v>
      </c>
      <c r="J58" s="64">
        <v>1489678.16</v>
      </c>
      <c r="K58" s="65">
        <v>-6.4999999999999947E-2</v>
      </c>
      <c r="L58" s="47"/>
      <c r="V58" s="7" t="str">
        <f t="shared" si="0"/>
        <v>HMCALL</v>
      </c>
      <c r="W58" s="52">
        <f t="shared" si="3"/>
        <v>-8.7804878048780358E-2</v>
      </c>
      <c r="X58" s="52">
        <f t="shared" si="4"/>
        <v>-6.4999999999999947E-2</v>
      </c>
      <c r="Y58" s="53">
        <f t="shared" si="1"/>
        <v>395314</v>
      </c>
      <c r="Z58" s="53">
        <f t="shared" si="2"/>
        <v>1489678.16</v>
      </c>
    </row>
    <row r="59" spans="2:26" x14ac:dyDescent="0.3">
      <c r="B59" s="60" t="s">
        <v>80</v>
      </c>
      <c r="C59" s="41">
        <v>16.55</v>
      </c>
      <c r="D59" s="41">
        <v>16.55</v>
      </c>
      <c r="E59" s="41">
        <v>16.2</v>
      </c>
      <c r="F59" s="42">
        <v>16.2</v>
      </c>
      <c r="G59" s="62">
        <v>-0.35000000000000142</v>
      </c>
      <c r="H59" s="62">
        <v>-2.1148036253776521</v>
      </c>
      <c r="I59" s="63">
        <v>1453785</v>
      </c>
      <c r="J59" s="64">
        <v>23846690.100000001</v>
      </c>
      <c r="K59" s="65">
        <v>-0.26027397260273966</v>
      </c>
      <c r="L59" s="47"/>
      <c r="V59" s="7" t="str">
        <f t="shared" si="0"/>
        <v>HONYFLOUR</v>
      </c>
      <c r="W59" s="52">
        <f t="shared" si="3"/>
        <v>-2.1148036253776523E-2</v>
      </c>
      <c r="X59" s="52">
        <f t="shared" si="4"/>
        <v>-0.26027397260273966</v>
      </c>
      <c r="Y59" s="53">
        <f t="shared" si="1"/>
        <v>1453785</v>
      </c>
      <c r="Z59" s="53">
        <f t="shared" si="2"/>
        <v>23846690.100000001</v>
      </c>
    </row>
    <row r="60" spans="2:26" x14ac:dyDescent="0.3">
      <c r="B60" s="60" t="s">
        <v>81</v>
      </c>
      <c r="C60" s="41">
        <v>38.700000000000003</v>
      </c>
      <c r="D60" s="61">
        <v>38.700000000000003</v>
      </c>
      <c r="E60" s="61">
        <v>38.700000000000003</v>
      </c>
      <c r="F60" s="42">
        <v>38.700000000000003</v>
      </c>
      <c r="G60" s="62">
        <v>0</v>
      </c>
      <c r="H60" s="62">
        <v>0</v>
      </c>
      <c r="I60" s="63">
        <v>35687</v>
      </c>
      <c r="J60" s="64">
        <v>1464655.55</v>
      </c>
      <c r="K60" s="65">
        <v>-7.6372315035799443E-2</v>
      </c>
      <c r="V60" s="7" t="str">
        <f t="shared" si="0"/>
        <v>IKEJAHOTEL</v>
      </c>
      <c r="W60" s="52">
        <f t="shared" si="3"/>
        <v>0</v>
      </c>
      <c r="X60" s="52">
        <f t="shared" si="4"/>
        <v>-7.6372315035799443E-2</v>
      </c>
      <c r="Y60" s="53">
        <f t="shared" si="1"/>
        <v>35687</v>
      </c>
      <c r="Z60" s="53">
        <f t="shared" si="2"/>
        <v>1464655.55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73520</v>
      </c>
      <c r="J61" s="64">
        <v>2257064</v>
      </c>
      <c r="K61" s="65">
        <v>6.5625000000000044E-2</v>
      </c>
      <c r="L61" s="47"/>
      <c r="V61" s="7" t="str">
        <f t="shared" si="0"/>
        <v>IMG</v>
      </c>
      <c r="W61" s="52">
        <f t="shared" si="3"/>
        <v>0</v>
      </c>
      <c r="X61" s="52">
        <f t="shared" si="4"/>
        <v>6.5625000000000044E-2</v>
      </c>
      <c r="Y61" s="53">
        <f t="shared" si="1"/>
        <v>73520</v>
      </c>
      <c r="Z61" s="53">
        <f t="shared" si="2"/>
        <v>2257064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11857</v>
      </c>
      <c r="J62" s="64">
        <v>132460.04999999999</v>
      </c>
      <c r="K62" s="65">
        <v>0.60714285714285721</v>
      </c>
      <c r="L62" s="47"/>
      <c r="V62" s="7" t="str">
        <f t="shared" si="0"/>
        <v>INFINITY</v>
      </c>
      <c r="W62" s="52">
        <f t="shared" si="3"/>
        <v>0</v>
      </c>
      <c r="X62" s="52">
        <f t="shared" si="4"/>
        <v>0.60714285714285721</v>
      </c>
      <c r="Y62" s="53">
        <f t="shared" si="1"/>
        <v>11857</v>
      </c>
      <c r="Z62" s="53">
        <f t="shared" si="2"/>
        <v>132460.04999999999</v>
      </c>
    </row>
    <row r="63" spans="2:26" x14ac:dyDescent="0.3">
      <c r="B63" s="60" t="s">
        <v>84</v>
      </c>
      <c r="C63" s="41">
        <v>9.5500000000000007</v>
      </c>
      <c r="D63" s="61">
        <v>9.5500000000000007</v>
      </c>
      <c r="E63" s="61">
        <v>9.8000000000000007</v>
      </c>
      <c r="F63" s="42">
        <v>9.25</v>
      </c>
      <c r="G63" s="62">
        <v>-0.30000000000000071</v>
      </c>
      <c r="H63" s="62">
        <v>-3.1413612565445099</v>
      </c>
      <c r="I63" s="63">
        <v>3713912</v>
      </c>
      <c r="J63" s="64">
        <v>35290978.799999997</v>
      </c>
      <c r="K63" s="65">
        <v>-0.3392857142857143</v>
      </c>
      <c r="L63" s="47"/>
      <c r="V63" s="7" t="str">
        <f t="shared" si="0"/>
        <v>INTBREW</v>
      </c>
      <c r="W63" s="52">
        <f t="shared" si="3"/>
        <v>-3.1413612565445101E-2</v>
      </c>
      <c r="X63" s="52">
        <f t="shared" si="4"/>
        <v>-0.3392857142857143</v>
      </c>
      <c r="Y63" s="53">
        <f t="shared" si="1"/>
        <v>3713912</v>
      </c>
      <c r="Z63" s="53">
        <f t="shared" si="2"/>
        <v>35290978.799999997</v>
      </c>
    </row>
    <row r="64" spans="2:26" x14ac:dyDescent="0.3">
      <c r="B64" s="60" t="s">
        <v>85</v>
      </c>
      <c r="C64" s="41">
        <v>2.84</v>
      </c>
      <c r="D64" s="61">
        <v>2.84</v>
      </c>
      <c r="E64" s="61">
        <v>2.84</v>
      </c>
      <c r="F64" s="42">
        <v>2.84</v>
      </c>
      <c r="G64" s="62">
        <v>0</v>
      </c>
      <c r="H64" s="62">
        <v>0</v>
      </c>
      <c r="I64" s="63">
        <v>35574376</v>
      </c>
      <c r="J64" s="64">
        <v>94377551.519999996</v>
      </c>
      <c r="K64" s="65">
        <v>0.1359999999999999</v>
      </c>
      <c r="L64" s="47"/>
      <c r="V64" s="7" t="str">
        <f t="shared" si="0"/>
        <v>INTENEGINS</v>
      </c>
      <c r="W64" s="52">
        <f t="shared" si="3"/>
        <v>0</v>
      </c>
      <c r="X64" s="52">
        <f t="shared" si="4"/>
        <v>0.1359999999999999</v>
      </c>
      <c r="Y64" s="53">
        <f t="shared" si="1"/>
        <v>35574376</v>
      </c>
      <c r="Z64" s="53">
        <f t="shared" si="2"/>
        <v>94377551.519999996</v>
      </c>
    </row>
    <row r="65" spans="1:26" x14ac:dyDescent="0.3">
      <c r="B65" s="60" t="s">
        <v>86</v>
      </c>
      <c r="C65" s="41">
        <v>7.7</v>
      </c>
      <c r="D65" s="41">
        <v>7.7</v>
      </c>
      <c r="E65" s="41">
        <v>8</v>
      </c>
      <c r="F65" s="42">
        <v>7.95</v>
      </c>
      <c r="G65" s="62">
        <v>0.25</v>
      </c>
      <c r="H65" s="62">
        <v>3.2467532467532463</v>
      </c>
      <c r="I65" s="63">
        <v>210707490</v>
      </c>
      <c r="J65" s="64">
        <v>1583776312.5999999</v>
      </c>
      <c r="K65" s="65">
        <v>0.74725274725274726</v>
      </c>
      <c r="L65" s="47"/>
      <c r="V65" s="7" t="str">
        <f t="shared" si="0"/>
        <v>JAIZBANK</v>
      </c>
      <c r="W65" s="52">
        <f t="shared" si="3"/>
        <v>3.2467532467532464E-2</v>
      </c>
      <c r="X65" s="52">
        <f t="shared" si="4"/>
        <v>0.74725274725274726</v>
      </c>
      <c r="Y65" s="53">
        <f t="shared" si="1"/>
        <v>210707490</v>
      </c>
      <c r="Z65" s="53">
        <f t="shared" si="2"/>
        <v>1583776312.5999999</v>
      </c>
    </row>
    <row r="66" spans="1:26" x14ac:dyDescent="0.3">
      <c r="B66" s="60" t="s">
        <v>87</v>
      </c>
      <c r="C66" s="41">
        <v>2.82</v>
      </c>
      <c r="D66" s="61">
        <v>2.82</v>
      </c>
      <c r="E66" s="61">
        <v>2.95</v>
      </c>
      <c r="F66" s="42">
        <v>2.86</v>
      </c>
      <c r="G66" s="62">
        <v>4.0000000000000036E-2</v>
      </c>
      <c r="H66" s="62">
        <v>1.4184397163120581</v>
      </c>
      <c r="I66" s="63">
        <v>3746829</v>
      </c>
      <c r="J66" s="64">
        <v>10792756.199999999</v>
      </c>
      <c r="K66" s="65">
        <v>0.23809523809523792</v>
      </c>
      <c r="L66" s="47"/>
      <c r="V66" s="7" t="str">
        <f t="shared" si="0"/>
        <v>JAPAULGOLD</v>
      </c>
      <c r="W66" s="52">
        <f t="shared" si="3"/>
        <v>1.4184397163120581E-2</v>
      </c>
      <c r="X66" s="52">
        <f t="shared" si="4"/>
        <v>0.23809523809523792</v>
      </c>
      <c r="Y66" s="53">
        <f t="shared" si="1"/>
        <v>3746829</v>
      </c>
      <c r="Z66" s="53">
        <f t="shared" si="2"/>
        <v>10792756.199999999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11448</v>
      </c>
      <c r="J67" s="64">
        <v>3203150.4</v>
      </c>
      <c r="K67" s="65">
        <v>1.0327011118378024</v>
      </c>
      <c r="L67" s="47"/>
      <c r="V67" s="7" t="str">
        <f t="shared" si="0"/>
        <v>JBERGER</v>
      </c>
      <c r="W67" s="52">
        <f t="shared" si="3"/>
        <v>0</v>
      </c>
      <c r="X67" s="52">
        <f t="shared" si="4"/>
        <v>1.0327011118378024</v>
      </c>
      <c r="Y67" s="53">
        <f t="shared" si="1"/>
        <v>11448</v>
      </c>
      <c r="Z67" s="53">
        <f t="shared" si="2"/>
        <v>3203150.4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15932</v>
      </c>
      <c r="J68" s="64">
        <v>140074.65</v>
      </c>
      <c r="K68" s="65">
        <v>0.85714285714285698</v>
      </c>
      <c r="L68" s="47"/>
      <c r="V68" s="7" t="str">
        <f t="shared" si="0"/>
        <v>JOHNHOLT</v>
      </c>
      <c r="W68" s="52">
        <f t="shared" si="3"/>
        <v>0</v>
      </c>
      <c r="X68" s="52">
        <f t="shared" si="4"/>
        <v>0.85714285714285698</v>
      </c>
      <c r="Y68" s="53">
        <f t="shared" si="1"/>
        <v>15932</v>
      </c>
      <c r="Z68" s="53">
        <f t="shared" si="2"/>
        <v>140074.65</v>
      </c>
    </row>
    <row r="69" spans="1:26" x14ac:dyDescent="0.3">
      <c r="B69" s="60" t="s">
        <v>90</v>
      </c>
      <c r="C69" s="41">
        <v>1.85</v>
      </c>
      <c r="D69" s="61">
        <v>1.85</v>
      </c>
      <c r="E69" s="61">
        <v>1.85</v>
      </c>
      <c r="F69" s="42">
        <v>1.85</v>
      </c>
      <c r="G69" s="62">
        <v>0</v>
      </c>
      <c r="H69" s="62">
        <v>0</v>
      </c>
      <c r="I69" s="63">
        <v>956099</v>
      </c>
      <c r="J69" s="64">
        <v>1751086.85</v>
      </c>
      <c r="K69" s="65">
        <v>-0.24489795918367352</v>
      </c>
      <c r="L69" s="47"/>
      <c r="V69" s="7" t="str">
        <f t="shared" si="0"/>
        <v>LASACO</v>
      </c>
      <c r="W69" s="52">
        <f t="shared" si="3"/>
        <v>0</v>
      </c>
      <c r="X69" s="52">
        <f t="shared" si="4"/>
        <v>-0.24489795918367352</v>
      </c>
      <c r="Y69" s="53">
        <f t="shared" si="1"/>
        <v>956099</v>
      </c>
      <c r="Z69" s="53">
        <f t="shared" si="2"/>
        <v>1751086.85</v>
      </c>
    </row>
    <row r="70" spans="1:26" x14ac:dyDescent="0.3">
      <c r="B70" s="60" t="s">
        <v>91</v>
      </c>
      <c r="C70" s="41">
        <v>8.6999999999999993</v>
      </c>
      <c r="D70" s="41">
        <v>8.6999999999999993</v>
      </c>
      <c r="E70" s="41">
        <v>8.6999999999999993</v>
      </c>
      <c r="F70" s="42">
        <v>8.6999999999999993</v>
      </c>
      <c r="G70" s="62">
        <v>0</v>
      </c>
      <c r="H70" s="62">
        <v>0</v>
      </c>
      <c r="I70" s="63">
        <v>318231</v>
      </c>
      <c r="J70" s="64">
        <v>2828552</v>
      </c>
      <c r="K70" s="65">
        <v>0.3282442748091603</v>
      </c>
      <c r="L70" s="47"/>
      <c r="V70" s="7" t="str">
        <f t="shared" si="0"/>
        <v>LEARNAFRCA</v>
      </c>
      <c r="W70" s="52">
        <f t="shared" si="3"/>
        <v>0</v>
      </c>
      <c r="X70" s="52">
        <f t="shared" si="4"/>
        <v>0.3282442748091603</v>
      </c>
      <c r="Y70" s="53">
        <f t="shared" si="1"/>
        <v>318231</v>
      </c>
      <c r="Z70" s="53">
        <f t="shared" si="2"/>
        <v>2828552</v>
      </c>
    </row>
    <row r="71" spans="1:26" x14ac:dyDescent="0.3">
      <c r="B71" s="60" t="s">
        <v>92</v>
      </c>
      <c r="C71" s="41">
        <v>3.8</v>
      </c>
      <c r="D71" s="41">
        <v>3.8</v>
      </c>
      <c r="E71" s="41">
        <v>4</v>
      </c>
      <c r="F71" s="42">
        <v>4</v>
      </c>
      <c r="G71" s="62">
        <v>0.20000000000000018</v>
      </c>
      <c r="H71" s="62">
        <v>5.2631578947368478</v>
      </c>
      <c r="I71" s="63">
        <v>273535</v>
      </c>
      <c r="J71" s="64">
        <v>1099144.7</v>
      </c>
      <c r="K71" s="65">
        <v>-0.24385633270321361</v>
      </c>
      <c r="L71" s="47"/>
      <c r="V71" s="7" t="str">
        <f t="shared" si="0"/>
        <v>LEGENDINT</v>
      </c>
      <c r="W71" s="52">
        <f t="shared" si="3"/>
        <v>5.2631578947368481E-2</v>
      </c>
      <c r="X71" s="52">
        <f t="shared" si="4"/>
        <v>-0.24385633270321361</v>
      </c>
      <c r="Y71" s="53">
        <f t="shared" si="1"/>
        <v>273535</v>
      </c>
      <c r="Z71" s="53">
        <f t="shared" si="2"/>
        <v>1099144.7</v>
      </c>
    </row>
    <row r="72" spans="1:26" x14ac:dyDescent="0.3">
      <c r="B72" s="60" t="s">
        <v>93</v>
      </c>
      <c r="C72" s="41">
        <v>1.8</v>
      </c>
      <c r="D72" s="41">
        <v>1.8</v>
      </c>
      <c r="E72" s="41">
        <v>1.79</v>
      </c>
      <c r="F72" s="42">
        <v>1.79</v>
      </c>
      <c r="G72" s="62">
        <v>-1.0000000000000009E-2</v>
      </c>
      <c r="H72" s="62">
        <v>-0.55555555555555602</v>
      </c>
      <c r="I72" s="63">
        <v>11205346</v>
      </c>
      <c r="J72" s="64">
        <v>20008968.710000001</v>
      </c>
      <c r="K72" s="65">
        <v>5.6179775280897903E-3</v>
      </c>
      <c r="L72" s="47"/>
      <c r="V72" s="7" t="str">
        <f t="shared" si="0"/>
        <v>LINKASSURE</v>
      </c>
      <c r="W72" s="52">
        <f t="shared" si="3"/>
        <v>-5.5555555555555601E-3</v>
      </c>
      <c r="X72" s="52">
        <f t="shared" si="4"/>
        <v>5.6179775280897903E-3</v>
      </c>
      <c r="Y72" s="53">
        <f t="shared" si="1"/>
        <v>11205346</v>
      </c>
      <c r="Z72" s="53">
        <f t="shared" si="2"/>
        <v>20008968.710000001</v>
      </c>
    </row>
    <row r="73" spans="1:26" x14ac:dyDescent="0.3">
      <c r="B73" s="60" t="s">
        <v>94</v>
      </c>
      <c r="C73" s="41">
        <v>7.2</v>
      </c>
      <c r="D73" s="41">
        <v>7.2</v>
      </c>
      <c r="E73" s="41">
        <v>7.2</v>
      </c>
      <c r="F73" s="42">
        <v>7.2</v>
      </c>
      <c r="G73" s="62">
        <v>0</v>
      </c>
      <c r="H73" s="62">
        <v>0</v>
      </c>
      <c r="I73" s="63">
        <v>460435</v>
      </c>
      <c r="J73" s="64">
        <v>3298387.95</v>
      </c>
      <c r="K73" s="65">
        <v>0.19008264462809921</v>
      </c>
      <c r="L73" s="47"/>
      <c r="V73" s="7" t="str">
        <f t="shared" ref="V73:V136" si="5">IF(ISTEXT(B73),B73,"")</f>
        <v>LIVESTOCK</v>
      </c>
      <c r="W73" s="52">
        <f t="shared" si="3"/>
        <v>0</v>
      </c>
      <c r="X73" s="52">
        <f t="shared" si="4"/>
        <v>0.19008264462809921</v>
      </c>
      <c r="Y73" s="53">
        <f t="shared" ref="Y73:Y136" si="6">IF(ISTEXT(B73),I73,"")</f>
        <v>460435</v>
      </c>
      <c r="Z73" s="53">
        <f t="shared" ref="Z73:Z136" si="7">IF(ISTEXT(B73),J73,"")</f>
        <v>3298387.95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14460</v>
      </c>
      <c r="J74" s="64">
        <v>48188.6</v>
      </c>
      <c r="K74" s="65">
        <v>-5.7971014492753659E-2</v>
      </c>
      <c r="L74" s="47"/>
      <c r="V74" s="7" t="str">
        <f t="shared" si="5"/>
        <v>LIVINGTRUST</v>
      </c>
      <c r="W74" s="52">
        <f t="shared" ref="W74:W137" si="8">IF(ISTEXT(B74),H74,"")/100</f>
        <v>0</v>
      </c>
      <c r="X74" s="52">
        <f t="shared" ref="X74:X137" si="9">IF(ISTEXT(B74),K74,"")</f>
        <v>-5.7971014492753659E-2</v>
      </c>
      <c r="Y74" s="53">
        <f t="shared" si="6"/>
        <v>14460</v>
      </c>
      <c r="Z74" s="53">
        <f t="shared" si="7"/>
        <v>48188.6</v>
      </c>
    </row>
    <row r="75" spans="1:26" x14ac:dyDescent="0.3">
      <c r="B75" s="60" t="s">
        <v>96</v>
      </c>
      <c r="C75" s="41">
        <v>12</v>
      </c>
      <c r="D75" s="61">
        <v>12</v>
      </c>
      <c r="E75" s="61">
        <v>12</v>
      </c>
      <c r="F75" s="42">
        <v>12</v>
      </c>
      <c r="G75" s="62">
        <v>0</v>
      </c>
      <c r="H75" s="62">
        <v>0</v>
      </c>
      <c r="I75" s="63">
        <v>680546</v>
      </c>
      <c r="J75" s="64">
        <v>7803089.0999999996</v>
      </c>
      <c r="K75" s="65">
        <v>-0.12408759124087587</v>
      </c>
      <c r="L75" s="47"/>
      <c r="V75" s="7" t="str">
        <f t="shared" si="5"/>
        <v>MANSARD</v>
      </c>
      <c r="W75" s="52">
        <f t="shared" si="8"/>
        <v>0</v>
      </c>
      <c r="X75" s="52">
        <f t="shared" si="9"/>
        <v>-0.12408759124087587</v>
      </c>
      <c r="Y75" s="53">
        <f t="shared" si="6"/>
        <v>680546</v>
      </c>
      <c r="Z75" s="53">
        <f t="shared" si="7"/>
        <v>7803089.0999999996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182507</v>
      </c>
      <c r="J76" s="64">
        <v>7074932.8499999996</v>
      </c>
      <c r="K76" s="65">
        <v>0.94736842105263164</v>
      </c>
      <c r="L76" s="47"/>
      <c r="V76" s="7" t="str">
        <f t="shared" si="5"/>
        <v>MAYBAKER</v>
      </c>
      <c r="W76" s="52">
        <f t="shared" si="8"/>
        <v>0</v>
      </c>
      <c r="X76" s="52">
        <f t="shared" si="9"/>
        <v>0.94736842105263164</v>
      </c>
      <c r="Y76" s="53">
        <f t="shared" si="6"/>
        <v>182507</v>
      </c>
      <c r="Z76" s="53">
        <f t="shared" si="7"/>
        <v>7074932.8499999996</v>
      </c>
    </row>
    <row r="77" spans="1:26" x14ac:dyDescent="0.3">
      <c r="B77" s="60" t="s">
        <v>98</v>
      </c>
      <c r="C77" s="41">
        <v>3.22</v>
      </c>
      <c r="D77" s="61">
        <v>3.22</v>
      </c>
      <c r="E77" s="61">
        <v>3.25</v>
      </c>
      <c r="F77" s="42">
        <v>3.19</v>
      </c>
      <c r="G77" s="62">
        <v>-3.0000000000000249E-2</v>
      </c>
      <c r="H77" s="62">
        <v>-0.93167701863354802</v>
      </c>
      <c r="I77" s="63">
        <v>1409448</v>
      </c>
      <c r="J77" s="64">
        <v>4467190.7300000004</v>
      </c>
      <c r="K77" s="65">
        <v>2.9032258064516148E-2</v>
      </c>
      <c r="L77" s="47"/>
      <c r="V77" s="7" t="str">
        <f t="shared" si="5"/>
        <v>MBENEFIT</v>
      </c>
      <c r="W77" s="52">
        <f t="shared" si="8"/>
        <v>-9.3167701863354803E-3</v>
      </c>
      <c r="X77" s="52">
        <f t="shared" si="9"/>
        <v>2.9032258064516148E-2</v>
      </c>
      <c r="Y77" s="53">
        <f t="shared" si="6"/>
        <v>1409448</v>
      </c>
      <c r="Z77" s="53">
        <f t="shared" si="7"/>
        <v>4467190.7300000004</v>
      </c>
    </row>
    <row r="78" spans="1:26" x14ac:dyDescent="0.3">
      <c r="B78" s="60" t="s">
        <v>99</v>
      </c>
      <c r="C78" s="41">
        <v>4.8</v>
      </c>
      <c r="D78" s="41">
        <v>4.8</v>
      </c>
      <c r="E78" s="41">
        <v>4.75</v>
      </c>
      <c r="F78" s="42">
        <v>4.5</v>
      </c>
      <c r="G78" s="62">
        <v>-0.29999999999999982</v>
      </c>
      <c r="H78" s="62">
        <v>-6.2499999999999964</v>
      </c>
      <c r="I78" s="63">
        <v>2275626</v>
      </c>
      <c r="J78" s="64">
        <v>10752409.199999999</v>
      </c>
      <c r="K78" s="65">
        <v>0.37614678899082565</v>
      </c>
      <c r="L78" s="47"/>
      <c r="V78" s="7" t="str">
        <f t="shared" si="5"/>
        <v>MCNICHOLS</v>
      </c>
      <c r="W78" s="52">
        <f t="shared" si="8"/>
        <v>-6.2499999999999965E-2</v>
      </c>
      <c r="X78" s="52">
        <f t="shared" si="9"/>
        <v>0.37614678899082565</v>
      </c>
      <c r="Y78" s="53">
        <f t="shared" si="6"/>
        <v>2275626</v>
      </c>
      <c r="Z78" s="53">
        <f t="shared" si="7"/>
        <v>10752409.199999999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47171</v>
      </c>
      <c r="J79" s="64">
        <v>2392590.2000000002</v>
      </c>
      <c r="K79" s="65">
        <v>-0.1380368098159509</v>
      </c>
      <c r="L79" s="47"/>
      <c r="V79" s="7" t="str">
        <f t="shared" si="5"/>
        <v>MECURE</v>
      </c>
      <c r="W79" s="52">
        <f t="shared" si="8"/>
        <v>0</v>
      </c>
      <c r="X79" s="52">
        <f t="shared" si="9"/>
        <v>-0.1380368098159509</v>
      </c>
      <c r="Y79" s="53">
        <f t="shared" si="6"/>
        <v>47171</v>
      </c>
      <c r="Z79" s="53">
        <f t="shared" si="7"/>
        <v>2392590.2000000002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8164</v>
      </c>
      <c r="J80" s="64">
        <v>135474.29999999999</v>
      </c>
      <c r="K80" s="65">
        <v>0.23166023166023164</v>
      </c>
      <c r="L80" s="47"/>
      <c r="V80" s="7" t="str">
        <f t="shared" si="5"/>
        <v>MEYER</v>
      </c>
      <c r="W80" s="52">
        <f t="shared" si="8"/>
        <v>0</v>
      </c>
      <c r="X80" s="52">
        <f t="shared" si="9"/>
        <v>0.23166023166023164</v>
      </c>
      <c r="Y80" s="53">
        <f t="shared" si="6"/>
        <v>8164</v>
      </c>
      <c r="Z80" s="53">
        <f t="shared" si="7"/>
        <v>135474.29999999999</v>
      </c>
    </row>
    <row r="81" spans="2:26" x14ac:dyDescent="0.3">
      <c r="B81" s="60" t="s">
        <v>102</v>
      </c>
      <c r="C81" s="41">
        <v>779</v>
      </c>
      <c r="D81" s="41">
        <v>779</v>
      </c>
      <c r="E81" s="41">
        <v>775</v>
      </c>
      <c r="F81" s="42">
        <v>774</v>
      </c>
      <c r="G81" s="62">
        <v>-5</v>
      </c>
      <c r="H81" s="62">
        <v>-0.64184852374839541</v>
      </c>
      <c r="I81" s="63">
        <v>2646859</v>
      </c>
      <c r="J81" s="64">
        <v>2050638055.699996</v>
      </c>
      <c r="K81" s="65">
        <v>0.51467710371819964</v>
      </c>
      <c r="L81" s="47"/>
      <c r="V81" s="7" t="str">
        <f t="shared" si="5"/>
        <v>MTNN</v>
      </c>
      <c r="W81" s="52">
        <f t="shared" si="8"/>
        <v>-6.4184852374839542E-3</v>
      </c>
      <c r="X81" s="52">
        <f t="shared" si="9"/>
        <v>0.51467710371819964</v>
      </c>
      <c r="Y81" s="53">
        <f t="shared" si="6"/>
        <v>2646859</v>
      </c>
      <c r="Z81" s="53">
        <f t="shared" si="7"/>
        <v>2050638055.699996</v>
      </c>
    </row>
    <row r="82" spans="2:26" x14ac:dyDescent="0.3">
      <c r="B82" s="60" t="s">
        <v>103</v>
      </c>
      <c r="C82" s="41">
        <v>21.3</v>
      </c>
      <c r="D82" s="61">
        <v>21.3</v>
      </c>
      <c r="E82" s="61">
        <v>21.3</v>
      </c>
      <c r="F82" s="42">
        <v>21.3</v>
      </c>
      <c r="G82" s="62">
        <v>0</v>
      </c>
      <c r="H82" s="62">
        <v>0</v>
      </c>
      <c r="I82" s="63">
        <v>31487</v>
      </c>
      <c r="J82" s="64">
        <v>604550.40000000002</v>
      </c>
      <c r="K82" s="65">
        <v>0.59550561797752821</v>
      </c>
      <c r="L82" s="47"/>
      <c r="V82" s="7" t="str">
        <f t="shared" si="5"/>
        <v>MULTIVERSE</v>
      </c>
      <c r="W82" s="52">
        <f t="shared" si="8"/>
        <v>0</v>
      </c>
      <c r="X82" s="52">
        <f t="shared" si="9"/>
        <v>0.59550561797752821</v>
      </c>
      <c r="Y82" s="53">
        <f t="shared" si="6"/>
        <v>31487</v>
      </c>
      <c r="Z82" s="53">
        <f t="shared" si="7"/>
        <v>604550.40000000002</v>
      </c>
    </row>
    <row r="83" spans="2:26" x14ac:dyDescent="0.3">
      <c r="B83" s="60" t="s">
        <v>104</v>
      </c>
      <c r="C83" s="41">
        <v>150.19999999999999</v>
      </c>
      <c r="D83" s="41">
        <v>150.19999999999999</v>
      </c>
      <c r="E83" s="41">
        <v>150.19999999999999</v>
      </c>
      <c r="F83" s="42">
        <v>150.19999999999999</v>
      </c>
      <c r="G83" s="62">
        <v>0</v>
      </c>
      <c r="H83" s="62">
        <v>0</v>
      </c>
      <c r="I83" s="63">
        <v>708459</v>
      </c>
      <c r="J83" s="64">
        <v>96266546.349999994</v>
      </c>
      <c r="K83" s="65">
        <v>0.39074074074074061</v>
      </c>
      <c r="L83" s="47"/>
      <c r="V83" s="7" t="str">
        <f t="shared" si="5"/>
        <v>NAHCO</v>
      </c>
      <c r="W83" s="52">
        <f t="shared" si="8"/>
        <v>0</v>
      </c>
      <c r="X83" s="52">
        <f t="shared" si="9"/>
        <v>0.39074074074074061</v>
      </c>
      <c r="Y83" s="53">
        <f t="shared" si="6"/>
        <v>708459</v>
      </c>
      <c r="Z83" s="53">
        <f t="shared" si="7"/>
        <v>96266546.349999994</v>
      </c>
    </row>
    <row r="84" spans="2:26" x14ac:dyDescent="0.3">
      <c r="B84" s="60" t="s">
        <v>105</v>
      </c>
      <c r="C84" s="41">
        <v>195</v>
      </c>
      <c r="D84" s="41">
        <v>195</v>
      </c>
      <c r="E84" s="41">
        <v>195</v>
      </c>
      <c r="F84" s="42">
        <v>195</v>
      </c>
      <c r="G84" s="62">
        <v>0</v>
      </c>
      <c r="H84" s="62">
        <v>0</v>
      </c>
      <c r="I84" s="63">
        <v>47434</v>
      </c>
      <c r="J84" s="64">
        <v>8324667</v>
      </c>
      <c r="K84" s="65">
        <v>0.81395348837209291</v>
      </c>
      <c r="L84" s="47"/>
      <c r="V84" s="7" t="str">
        <f t="shared" si="5"/>
        <v>NASCON</v>
      </c>
      <c r="W84" s="52">
        <f t="shared" si="8"/>
        <v>0</v>
      </c>
      <c r="X84" s="52">
        <f t="shared" si="9"/>
        <v>0.81395348837209291</v>
      </c>
      <c r="Y84" s="53">
        <f t="shared" si="6"/>
        <v>47434</v>
      </c>
      <c r="Z84" s="53">
        <f t="shared" si="7"/>
        <v>8324667</v>
      </c>
    </row>
    <row r="85" spans="2:26" x14ac:dyDescent="0.3">
      <c r="B85" s="60" t="s">
        <v>106</v>
      </c>
      <c r="C85" s="41">
        <v>69.400000000000006</v>
      </c>
      <c r="D85" s="41">
        <v>69.400000000000006</v>
      </c>
      <c r="E85" s="41">
        <v>69.400000000000006</v>
      </c>
      <c r="F85" s="42">
        <v>69.400000000000006</v>
      </c>
      <c r="G85" s="62">
        <v>0</v>
      </c>
      <c r="H85" s="62">
        <v>0</v>
      </c>
      <c r="I85" s="63">
        <v>476190</v>
      </c>
      <c r="J85" s="64">
        <v>33030347.550000001</v>
      </c>
      <c r="K85" s="65">
        <v>-7.8353253652058363E-2</v>
      </c>
      <c r="L85" s="47"/>
      <c r="V85" s="7" t="str">
        <f t="shared" si="5"/>
        <v>NB</v>
      </c>
      <c r="W85" s="52">
        <f t="shared" si="8"/>
        <v>0</v>
      </c>
      <c r="X85" s="52">
        <f t="shared" si="9"/>
        <v>-7.8353253652058363E-2</v>
      </c>
      <c r="Y85" s="53">
        <f t="shared" si="6"/>
        <v>476190</v>
      </c>
      <c r="Z85" s="53">
        <f t="shared" si="7"/>
        <v>33030347.550000001</v>
      </c>
    </row>
    <row r="86" spans="2:26" x14ac:dyDescent="0.3">
      <c r="B86" s="60" t="s">
        <v>107</v>
      </c>
      <c r="C86" s="41">
        <v>161.19999999999999</v>
      </c>
      <c r="D86" s="61">
        <v>161.19999999999999</v>
      </c>
      <c r="E86" s="61">
        <v>161.19999999999999</v>
      </c>
      <c r="F86" s="42">
        <v>161.19999999999999</v>
      </c>
      <c r="G86" s="62">
        <v>0</v>
      </c>
      <c r="H86" s="62">
        <v>0</v>
      </c>
      <c r="I86" s="63">
        <v>819</v>
      </c>
      <c r="J86" s="64">
        <v>118836.9</v>
      </c>
      <c r="K86" s="65">
        <v>1.2173314993122419</v>
      </c>
      <c r="L86" s="47"/>
      <c r="V86" s="7" t="str">
        <f t="shared" si="5"/>
        <v>NCR</v>
      </c>
      <c r="W86" s="52">
        <f t="shared" si="8"/>
        <v>0</v>
      </c>
      <c r="X86" s="52">
        <f t="shared" si="9"/>
        <v>1.2173314993122419</v>
      </c>
      <c r="Y86" s="53">
        <f t="shared" si="6"/>
        <v>819</v>
      </c>
      <c r="Z86" s="53">
        <f t="shared" si="7"/>
        <v>118836.9</v>
      </c>
    </row>
    <row r="87" spans="2:26" x14ac:dyDescent="0.3">
      <c r="B87" s="60" t="s">
        <v>108</v>
      </c>
      <c r="C87" s="41">
        <v>7.6</v>
      </c>
      <c r="D87" s="41">
        <v>7.6</v>
      </c>
      <c r="E87" s="41">
        <v>7.9</v>
      </c>
      <c r="F87" s="42">
        <v>7.8</v>
      </c>
      <c r="G87" s="62">
        <v>0.20000000000000018</v>
      </c>
      <c r="H87" s="62">
        <v>2.6315789473684239</v>
      </c>
      <c r="I87" s="63">
        <v>807650</v>
      </c>
      <c r="J87" s="64">
        <v>6322716.5</v>
      </c>
      <c r="K87" s="65">
        <v>0.34482758620689657</v>
      </c>
      <c r="L87" s="47"/>
      <c r="V87" s="7" t="str">
        <f t="shared" si="5"/>
        <v>NEIMETH</v>
      </c>
      <c r="W87" s="52">
        <f t="shared" si="8"/>
        <v>2.631578947368424E-2</v>
      </c>
      <c r="X87" s="52">
        <f t="shared" si="9"/>
        <v>0.34482758620689657</v>
      </c>
      <c r="Y87" s="53">
        <f t="shared" si="6"/>
        <v>807650</v>
      </c>
      <c r="Z87" s="53">
        <f t="shared" si="7"/>
        <v>6322716.5</v>
      </c>
    </row>
    <row r="88" spans="2:26" x14ac:dyDescent="0.3">
      <c r="B88" s="60" t="s">
        <v>109</v>
      </c>
      <c r="C88" s="41">
        <v>29.7</v>
      </c>
      <c r="D88" s="41">
        <v>29.7</v>
      </c>
      <c r="E88" s="41">
        <v>30.95</v>
      </c>
      <c r="F88" s="42">
        <v>30.95</v>
      </c>
      <c r="G88" s="62">
        <v>1.25</v>
      </c>
      <c r="H88" s="62">
        <v>4.2087542087542094</v>
      </c>
      <c r="I88" s="63">
        <v>183340</v>
      </c>
      <c r="J88" s="64">
        <v>5621965.5</v>
      </c>
      <c r="K88" s="65">
        <v>0.15485074626865658</v>
      </c>
      <c r="L88" s="47"/>
      <c r="V88" s="7" t="str">
        <f t="shared" si="5"/>
        <v>NEM</v>
      </c>
      <c r="W88" s="52">
        <f t="shared" si="8"/>
        <v>4.208754208754209E-2</v>
      </c>
      <c r="X88" s="52">
        <f t="shared" si="9"/>
        <v>0.15485074626865658</v>
      </c>
      <c r="Y88" s="53">
        <f t="shared" si="6"/>
        <v>183340</v>
      </c>
      <c r="Z88" s="53">
        <f t="shared" si="7"/>
        <v>5621965.5</v>
      </c>
    </row>
    <row r="89" spans="2:26" x14ac:dyDescent="0.3">
      <c r="B89" s="60" t="s">
        <v>110</v>
      </c>
      <c r="C89" s="41">
        <v>2830</v>
      </c>
      <c r="D89" s="41">
        <v>2830</v>
      </c>
      <c r="E89" s="41">
        <v>2830</v>
      </c>
      <c r="F89" s="42">
        <v>2830</v>
      </c>
      <c r="G89" s="62">
        <v>0</v>
      </c>
      <c r="H89" s="62">
        <v>0</v>
      </c>
      <c r="I89" s="63">
        <v>10178</v>
      </c>
      <c r="J89" s="64">
        <v>29098306.899999999</v>
      </c>
      <c r="K89" s="65">
        <v>0.44535240040858026</v>
      </c>
      <c r="L89" s="47"/>
      <c r="V89" s="7" t="str">
        <f t="shared" si="5"/>
        <v>NESTLE</v>
      </c>
      <c r="W89" s="52">
        <f t="shared" si="8"/>
        <v>0</v>
      </c>
      <c r="X89" s="52">
        <f t="shared" si="9"/>
        <v>0.44535240040858026</v>
      </c>
      <c r="Y89" s="53">
        <f t="shared" si="6"/>
        <v>10178</v>
      </c>
      <c r="Z89" s="53">
        <f t="shared" si="7"/>
        <v>29098306.899999999</v>
      </c>
    </row>
    <row r="90" spans="2:26" x14ac:dyDescent="0.3">
      <c r="B90" s="60" t="s">
        <v>111</v>
      </c>
      <c r="C90" s="41">
        <v>125</v>
      </c>
      <c r="D90" s="61">
        <v>125</v>
      </c>
      <c r="E90" s="61">
        <v>125</v>
      </c>
      <c r="F90" s="42">
        <v>125</v>
      </c>
      <c r="G90" s="62">
        <v>0</v>
      </c>
      <c r="H90" s="62">
        <v>0</v>
      </c>
      <c r="I90" s="63">
        <v>1167047</v>
      </c>
      <c r="J90" s="64">
        <v>149541450.19999999</v>
      </c>
      <c r="K90" s="65">
        <v>0.78571428571428581</v>
      </c>
      <c r="L90" s="47"/>
      <c r="V90" s="7" t="str">
        <f t="shared" si="5"/>
        <v>NGXGROUP</v>
      </c>
      <c r="W90" s="52">
        <f t="shared" si="8"/>
        <v>0</v>
      </c>
      <c r="X90" s="52">
        <f t="shared" si="9"/>
        <v>0.78571428571428581</v>
      </c>
      <c r="Y90" s="53">
        <f t="shared" si="6"/>
        <v>1167047</v>
      </c>
      <c r="Z90" s="53">
        <f t="shared" si="7"/>
        <v>149541450.19999999</v>
      </c>
    </row>
    <row r="91" spans="2:26" x14ac:dyDescent="0.3">
      <c r="B91" s="60" t="s">
        <v>112</v>
      </c>
      <c r="C91" s="41">
        <v>147.69999999999999</v>
      </c>
      <c r="D91" s="61">
        <v>147.69999999999999</v>
      </c>
      <c r="E91" s="61">
        <v>147.69999999999999</v>
      </c>
      <c r="F91" s="42">
        <v>147.69999999999999</v>
      </c>
      <c r="G91" s="62">
        <v>0</v>
      </c>
      <c r="H91" s="62">
        <v>0</v>
      </c>
      <c r="I91" s="63">
        <v>51918</v>
      </c>
      <c r="J91" s="64">
        <v>8408804.4000000004</v>
      </c>
      <c r="K91" s="65">
        <v>0.28434782608695652</v>
      </c>
      <c r="L91" s="47"/>
      <c r="V91" s="7" t="str">
        <f t="shared" si="5"/>
        <v>NIDF</v>
      </c>
      <c r="W91" s="52">
        <f t="shared" si="8"/>
        <v>0</v>
      </c>
      <c r="X91" s="52">
        <f t="shared" si="9"/>
        <v>0.28434782608695652</v>
      </c>
      <c r="Y91" s="53">
        <f t="shared" si="6"/>
        <v>51918</v>
      </c>
      <c r="Z91" s="53">
        <f t="shared" si="7"/>
        <v>8408804.4000000004</v>
      </c>
    </row>
    <row r="92" spans="2:26" x14ac:dyDescent="0.3">
      <c r="B92" s="60" t="s">
        <v>113</v>
      </c>
      <c r="C92" s="41">
        <v>79.400000000000006</v>
      </c>
      <c r="D92" s="61">
        <v>79.400000000000006</v>
      </c>
      <c r="E92" s="61">
        <v>79.400000000000006</v>
      </c>
      <c r="F92" s="42">
        <v>79.400000000000006</v>
      </c>
      <c r="G92" s="62">
        <v>0</v>
      </c>
      <c r="H92" s="62">
        <v>0</v>
      </c>
      <c r="I92" s="63">
        <v>613</v>
      </c>
      <c r="J92" s="64">
        <v>43829.5</v>
      </c>
      <c r="K92" s="65">
        <v>-5.8125741399762676E-2</v>
      </c>
      <c r="L92" s="47"/>
      <c r="V92" s="7" t="str">
        <f t="shared" si="5"/>
        <v>NNFM</v>
      </c>
      <c r="W92" s="52">
        <f t="shared" si="8"/>
        <v>0</v>
      </c>
      <c r="X92" s="52">
        <f t="shared" si="9"/>
        <v>-5.8125741399762676E-2</v>
      </c>
      <c r="Y92" s="53">
        <f t="shared" si="6"/>
        <v>613</v>
      </c>
      <c r="Z92" s="53">
        <f t="shared" si="7"/>
        <v>43829.5</v>
      </c>
    </row>
    <row r="93" spans="2:26" x14ac:dyDescent="0.3">
      <c r="B93" s="60" t="s">
        <v>114</v>
      </c>
      <c r="C93" s="41">
        <v>4</v>
      </c>
      <c r="D93" s="41">
        <v>4</v>
      </c>
      <c r="E93" s="41">
        <v>4.05</v>
      </c>
      <c r="F93" s="42">
        <v>4.05</v>
      </c>
      <c r="G93" s="62">
        <v>4.9999999999999822E-2</v>
      </c>
      <c r="H93" s="62">
        <v>1.2499999999999956</v>
      </c>
      <c r="I93" s="63">
        <v>904379</v>
      </c>
      <c r="J93" s="64">
        <v>3622035.45</v>
      </c>
      <c r="K93" s="65">
        <v>9.1644204851752065E-2</v>
      </c>
      <c r="L93" s="47"/>
      <c r="V93" s="7" t="str">
        <f t="shared" si="5"/>
        <v>NPFMCRFBK</v>
      </c>
      <c r="W93" s="52">
        <f t="shared" si="8"/>
        <v>1.2499999999999956E-2</v>
      </c>
      <c r="X93" s="52">
        <f t="shared" si="9"/>
        <v>9.1644204851752065E-2</v>
      </c>
      <c r="Y93" s="53">
        <f t="shared" si="6"/>
        <v>904379</v>
      </c>
      <c r="Z93" s="53">
        <f t="shared" si="7"/>
        <v>3622035.45</v>
      </c>
    </row>
    <row r="94" spans="2:26" x14ac:dyDescent="0.3">
      <c r="B94" s="60" t="s">
        <v>115</v>
      </c>
      <c r="C94" s="41">
        <v>113</v>
      </c>
      <c r="D94" s="41">
        <v>113</v>
      </c>
      <c r="E94" s="41">
        <v>113</v>
      </c>
      <c r="F94" s="42">
        <v>113</v>
      </c>
      <c r="G94" s="62">
        <v>0</v>
      </c>
      <c r="H94" s="62">
        <v>0</v>
      </c>
      <c r="I94" s="63">
        <v>2253</v>
      </c>
      <c r="J94" s="64">
        <v>244748</v>
      </c>
      <c r="K94" s="65">
        <v>9.7087378640776656E-2</v>
      </c>
      <c r="L94" s="47"/>
      <c r="V94" s="7" t="str">
        <f t="shared" si="5"/>
        <v>NREIT</v>
      </c>
      <c r="W94" s="52">
        <f t="shared" si="8"/>
        <v>0</v>
      </c>
      <c r="X94" s="52">
        <f t="shared" si="9"/>
        <v>9.7087378640776656E-2</v>
      </c>
      <c r="Y94" s="53">
        <f t="shared" si="6"/>
        <v>2253</v>
      </c>
      <c r="Z94" s="53">
        <f t="shared" si="7"/>
        <v>244748</v>
      </c>
    </row>
    <row r="95" spans="2:26" x14ac:dyDescent="0.3">
      <c r="B95" s="60" t="s">
        <v>116</v>
      </c>
      <c r="C95" s="41">
        <v>0.72</v>
      </c>
      <c r="D95" s="61">
        <v>0.72</v>
      </c>
      <c r="E95" s="61">
        <v>0.75</v>
      </c>
      <c r="F95" s="42">
        <v>0.74</v>
      </c>
      <c r="G95" s="62">
        <v>2.0000000000000018E-2</v>
      </c>
      <c r="H95" s="62">
        <v>2.7777777777777803</v>
      </c>
      <c r="I95" s="63">
        <v>4064854</v>
      </c>
      <c r="J95" s="64">
        <v>3013125.31</v>
      </c>
      <c r="K95" s="65">
        <v>-2.6315789473684181E-2</v>
      </c>
      <c r="L95" s="47"/>
      <c r="V95" s="7" t="str">
        <f t="shared" si="5"/>
        <v>NSLTECH</v>
      </c>
      <c r="W95" s="52">
        <f t="shared" si="8"/>
        <v>2.7777777777777804E-2</v>
      </c>
      <c r="X95" s="52">
        <f t="shared" si="9"/>
        <v>-2.6315789473684181E-2</v>
      </c>
      <c r="Y95" s="53">
        <f t="shared" si="6"/>
        <v>4064854</v>
      </c>
      <c r="Z95" s="53">
        <f t="shared" si="7"/>
        <v>3013125.31</v>
      </c>
    </row>
    <row r="96" spans="2:26" x14ac:dyDescent="0.3">
      <c r="B96" s="60" t="s">
        <v>117</v>
      </c>
      <c r="C96" s="41">
        <v>33.700000000000003</v>
      </c>
      <c r="D96" s="41">
        <v>33.700000000000003</v>
      </c>
      <c r="E96" s="41">
        <v>33.1</v>
      </c>
      <c r="F96" s="42">
        <v>33.1</v>
      </c>
      <c r="G96" s="62">
        <v>-0.60000000000000142</v>
      </c>
      <c r="H96" s="62">
        <v>-1.7804154302670665</v>
      </c>
      <c r="I96" s="63">
        <v>3105776</v>
      </c>
      <c r="J96" s="64">
        <v>103592662.34999999</v>
      </c>
      <c r="K96" s="65">
        <v>-0.1766169154228856</v>
      </c>
      <c r="L96" s="47"/>
      <c r="V96" s="7" t="str">
        <f t="shared" si="5"/>
        <v>OANDO</v>
      </c>
      <c r="W96" s="52">
        <f t="shared" si="8"/>
        <v>-1.7804154302670665E-2</v>
      </c>
      <c r="X96" s="52">
        <f t="shared" si="9"/>
        <v>-0.1766169154228856</v>
      </c>
      <c r="Y96" s="53">
        <f t="shared" si="6"/>
        <v>3105776</v>
      </c>
      <c r="Z96" s="53">
        <f t="shared" si="7"/>
        <v>103592662.34999999</v>
      </c>
    </row>
    <row r="97" spans="2:26" x14ac:dyDescent="0.3">
      <c r="B97" s="60" t="s">
        <v>118</v>
      </c>
      <c r="C97" s="41">
        <v>1418</v>
      </c>
      <c r="D97" s="41">
        <v>1418</v>
      </c>
      <c r="E97" s="41">
        <v>1418</v>
      </c>
      <c r="F97" s="42">
        <v>1418</v>
      </c>
      <c r="G97" s="62">
        <v>0</v>
      </c>
      <c r="H97" s="62">
        <v>0</v>
      </c>
      <c r="I97" s="63">
        <v>13893</v>
      </c>
      <c r="J97" s="64">
        <v>17730246.600000001</v>
      </c>
      <c r="K97" s="65">
        <v>0.29497716894977177</v>
      </c>
      <c r="L97" s="47"/>
      <c r="V97" s="7" t="str">
        <f t="shared" si="5"/>
        <v>OKOMUOIL</v>
      </c>
      <c r="W97" s="52">
        <f t="shared" si="8"/>
        <v>0</v>
      </c>
      <c r="X97" s="52">
        <f t="shared" si="9"/>
        <v>0.29497716894977177</v>
      </c>
      <c r="Y97" s="53">
        <f t="shared" si="6"/>
        <v>13893</v>
      </c>
      <c r="Z97" s="53">
        <f t="shared" si="7"/>
        <v>17730246.600000001</v>
      </c>
    </row>
    <row r="98" spans="2:26" x14ac:dyDescent="0.3">
      <c r="B98" s="60" t="s">
        <v>119</v>
      </c>
      <c r="C98" s="41">
        <v>1.37</v>
      </c>
      <c r="D98" s="41">
        <v>1.37</v>
      </c>
      <c r="E98" s="41">
        <v>1.5</v>
      </c>
      <c r="F98" s="42">
        <v>1.5</v>
      </c>
      <c r="G98" s="62">
        <v>0.12999999999999989</v>
      </c>
      <c r="H98" s="62">
        <v>9.4890510948905025</v>
      </c>
      <c r="I98" s="63">
        <v>2304674</v>
      </c>
      <c r="J98" s="64">
        <v>3244600.01</v>
      </c>
      <c r="K98" s="65">
        <v>0.32743362831858414</v>
      </c>
      <c r="L98" s="47"/>
      <c r="V98" s="7" t="str">
        <f t="shared" si="5"/>
        <v>OMATEK</v>
      </c>
      <c r="W98" s="52">
        <f t="shared" si="8"/>
        <v>9.4890510948905021E-2</v>
      </c>
      <c r="X98" s="52">
        <f t="shared" si="9"/>
        <v>0.32743362831858414</v>
      </c>
      <c r="Y98" s="53">
        <f t="shared" si="6"/>
        <v>2304674</v>
      </c>
      <c r="Z98" s="53">
        <f t="shared" si="7"/>
        <v>3244600.01</v>
      </c>
    </row>
    <row r="99" spans="2:26" x14ac:dyDescent="0.3">
      <c r="B99" s="60" t="s">
        <v>120</v>
      </c>
      <c r="C99" s="41">
        <v>30.4</v>
      </c>
      <c r="D99" s="61">
        <v>30.4</v>
      </c>
      <c r="E99" s="61">
        <v>30.4</v>
      </c>
      <c r="F99" s="42">
        <v>30.4</v>
      </c>
      <c r="G99" s="62">
        <v>0</v>
      </c>
      <c r="H99" s="62">
        <v>0</v>
      </c>
      <c r="I99" s="63">
        <v>665</v>
      </c>
      <c r="J99" s="64">
        <v>19145</v>
      </c>
      <c r="K99" s="65">
        <v>2.04</v>
      </c>
      <c r="L99" s="47"/>
      <c r="V99" s="7" t="str">
        <f t="shared" si="5"/>
        <v>PREMPAINTS</v>
      </c>
      <c r="W99" s="52">
        <f t="shared" si="8"/>
        <v>0</v>
      </c>
      <c r="X99" s="52">
        <f t="shared" si="9"/>
        <v>2.04</v>
      </c>
      <c r="Y99" s="53">
        <f t="shared" si="6"/>
        <v>665</v>
      </c>
      <c r="Z99" s="53">
        <f t="shared" si="7"/>
        <v>19145</v>
      </c>
    </row>
    <row r="100" spans="2:26" x14ac:dyDescent="0.3">
      <c r="B100" s="60" t="s">
        <v>121</v>
      </c>
      <c r="C100" s="41">
        <v>2045.3</v>
      </c>
      <c r="D100" s="41">
        <v>2045.3</v>
      </c>
      <c r="E100" s="41">
        <v>2045.3</v>
      </c>
      <c r="F100" s="42">
        <v>2045.3</v>
      </c>
      <c r="G100" s="62">
        <v>0</v>
      </c>
      <c r="H100" s="62">
        <v>0</v>
      </c>
      <c r="I100" s="63">
        <v>209975</v>
      </c>
      <c r="J100" s="64">
        <v>386521980</v>
      </c>
      <c r="K100" s="65">
        <v>0.41055172413793106</v>
      </c>
      <c r="L100" s="47"/>
      <c r="V100" s="7" t="str">
        <f t="shared" si="5"/>
        <v>PRESCO</v>
      </c>
      <c r="W100" s="52">
        <f t="shared" si="8"/>
        <v>0</v>
      </c>
      <c r="X100" s="52">
        <f t="shared" si="9"/>
        <v>0.41055172413793106</v>
      </c>
      <c r="Y100" s="53">
        <f t="shared" si="6"/>
        <v>209975</v>
      </c>
      <c r="Z100" s="53">
        <f t="shared" si="7"/>
        <v>386521980</v>
      </c>
    </row>
    <row r="101" spans="2:26" x14ac:dyDescent="0.3">
      <c r="B101" s="60" t="s">
        <v>122</v>
      </c>
      <c r="C101" s="41">
        <v>1.37</v>
      </c>
      <c r="D101" s="61">
        <v>1.37</v>
      </c>
      <c r="E101" s="61">
        <v>1.4</v>
      </c>
      <c r="F101" s="42">
        <v>1.4</v>
      </c>
      <c r="G101" s="62">
        <v>2.9999999999999805E-2</v>
      </c>
      <c r="H101" s="62">
        <v>2.1897810218977956</v>
      </c>
      <c r="I101" s="63">
        <v>4601723</v>
      </c>
      <c r="J101" s="64">
        <v>6328801.1900000004</v>
      </c>
      <c r="K101" s="65">
        <v>-0.11392405063291144</v>
      </c>
      <c r="L101" s="47"/>
      <c r="V101" s="7" t="str">
        <f t="shared" si="5"/>
        <v>PRESTIGE</v>
      </c>
      <c r="W101" s="52">
        <f t="shared" si="8"/>
        <v>2.1897810218977954E-2</v>
      </c>
      <c r="X101" s="52">
        <f t="shared" si="9"/>
        <v>-0.11392405063291144</v>
      </c>
      <c r="Y101" s="53">
        <f t="shared" si="6"/>
        <v>4601723</v>
      </c>
      <c r="Z101" s="53">
        <f t="shared" si="7"/>
        <v>6328801.1900000004</v>
      </c>
    </row>
    <row r="102" spans="2:26" x14ac:dyDescent="0.3">
      <c r="B102" s="60" t="s">
        <v>123</v>
      </c>
      <c r="C102" s="41">
        <v>75.099999999999994</v>
      </c>
      <c r="D102" s="41">
        <v>75.099999999999994</v>
      </c>
      <c r="E102" s="41">
        <v>75.099999999999994</v>
      </c>
      <c r="F102" s="42">
        <v>75.099999999999994</v>
      </c>
      <c r="G102" s="62">
        <v>0</v>
      </c>
      <c r="H102" s="62">
        <v>0</v>
      </c>
      <c r="I102" s="63">
        <v>371776</v>
      </c>
      <c r="J102" s="64">
        <v>28025693</v>
      </c>
      <c r="K102" s="65">
        <v>0.6933483652762118</v>
      </c>
      <c r="L102" s="47"/>
      <c r="V102" s="7" t="str">
        <f t="shared" si="5"/>
        <v>PZ</v>
      </c>
      <c r="W102" s="52">
        <f t="shared" si="8"/>
        <v>0</v>
      </c>
      <c r="X102" s="52">
        <f t="shared" si="9"/>
        <v>0.6933483652762118</v>
      </c>
      <c r="Y102" s="53">
        <f t="shared" si="6"/>
        <v>371776</v>
      </c>
      <c r="Z102" s="53">
        <f t="shared" si="7"/>
        <v>28025693</v>
      </c>
    </row>
    <row r="103" spans="2:26" x14ac:dyDescent="0.3">
      <c r="B103" s="60" t="s">
        <v>124</v>
      </c>
      <c r="C103" s="41">
        <v>16.149999999999999</v>
      </c>
      <c r="D103" s="41">
        <v>16.149999999999999</v>
      </c>
      <c r="E103" s="41">
        <v>16.149999999999999</v>
      </c>
      <c r="F103" s="42">
        <v>16.149999999999999</v>
      </c>
      <c r="G103" s="62">
        <v>0</v>
      </c>
      <c r="H103" s="62">
        <v>0</v>
      </c>
      <c r="I103" s="63">
        <v>110686</v>
      </c>
      <c r="J103" s="64">
        <v>1676949.15</v>
      </c>
      <c r="K103" s="65">
        <v>0.85632183908045967</v>
      </c>
      <c r="L103" s="47"/>
      <c r="V103" s="7" t="str">
        <f t="shared" si="5"/>
        <v>REDSTAREX</v>
      </c>
      <c r="W103" s="52">
        <f t="shared" si="8"/>
        <v>0</v>
      </c>
      <c r="X103" s="52">
        <f t="shared" si="9"/>
        <v>0.85632183908045967</v>
      </c>
      <c r="Y103" s="53">
        <f t="shared" si="6"/>
        <v>110686</v>
      </c>
      <c r="Z103" s="53">
        <f t="shared" si="7"/>
        <v>1676949.15</v>
      </c>
    </row>
    <row r="104" spans="2:26" x14ac:dyDescent="0.3">
      <c r="B104" s="60" t="s">
        <v>125</v>
      </c>
      <c r="C104" s="41">
        <v>0.79</v>
      </c>
      <c r="D104" s="41">
        <v>0.79</v>
      </c>
      <c r="E104" s="41">
        <v>0.86</v>
      </c>
      <c r="F104" s="42">
        <v>0.8</v>
      </c>
      <c r="G104" s="62">
        <v>1.0000000000000009E-2</v>
      </c>
      <c r="H104" s="62">
        <v>1.2658227848101276</v>
      </c>
      <c r="I104" s="63">
        <v>4189087</v>
      </c>
      <c r="J104" s="64">
        <v>3388097.26</v>
      </c>
      <c r="K104" s="65">
        <v>-0.2592592592592593</v>
      </c>
      <c r="L104" s="47"/>
      <c r="V104" s="7" t="str">
        <f t="shared" si="5"/>
        <v>REGALINS</v>
      </c>
      <c r="W104" s="52">
        <f t="shared" si="8"/>
        <v>1.2658227848101276E-2</v>
      </c>
      <c r="X104" s="52">
        <f t="shared" si="9"/>
        <v>-0.2592592592592593</v>
      </c>
      <c r="Y104" s="53">
        <f t="shared" si="6"/>
        <v>4189087</v>
      </c>
      <c r="Z104" s="53">
        <f t="shared" si="7"/>
        <v>3388097.26</v>
      </c>
    </row>
    <row r="105" spans="2:26" x14ac:dyDescent="0.3">
      <c r="B105" s="60" t="s">
        <v>126</v>
      </c>
      <c r="C105" s="41">
        <v>0.88</v>
      </c>
      <c r="D105" s="41">
        <v>0.88</v>
      </c>
      <c r="E105" s="41">
        <v>0.9</v>
      </c>
      <c r="F105" s="42">
        <v>0.88</v>
      </c>
      <c r="G105" s="62">
        <v>0</v>
      </c>
      <c r="H105" s="62">
        <v>0</v>
      </c>
      <c r="I105" s="63">
        <v>917748</v>
      </c>
      <c r="J105" s="64">
        <v>825177.22</v>
      </c>
      <c r="K105" s="65">
        <v>-0.5268817204301075</v>
      </c>
      <c r="L105" s="47"/>
      <c r="V105" s="7" t="str">
        <f t="shared" si="5"/>
        <v>ROYALEX</v>
      </c>
      <c r="W105" s="52">
        <f t="shared" si="8"/>
        <v>0</v>
      </c>
      <c r="X105" s="52">
        <f t="shared" si="9"/>
        <v>-0.5268817204301075</v>
      </c>
      <c r="Y105" s="53">
        <f t="shared" si="6"/>
        <v>917748</v>
      </c>
      <c r="Z105" s="53">
        <f t="shared" si="7"/>
        <v>825177.22</v>
      </c>
    </row>
    <row r="106" spans="2:26" x14ac:dyDescent="0.3">
      <c r="B106" s="60" t="s">
        <v>127</v>
      </c>
      <c r="C106" s="41">
        <v>11.4</v>
      </c>
      <c r="D106" s="41">
        <v>11.4</v>
      </c>
      <c r="E106" s="41">
        <v>11.4</v>
      </c>
      <c r="F106" s="42">
        <v>11.4</v>
      </c>
      <c r="G106" s="62">
        <v>0</v>
      </c>
      <c r="H106" s="62">
        <v>0</v>
      </c>
      <c r="I106" s="63">
        <v>323177</v>
      </c>
      <c r="J106" s="64">
        <v>3567085.05</v>
      </c>
      <c r="K106" s="65">
        <v>2.2571428571428571</v>
      </c>
      <c r="L106" s="47"/>
      <c r="V106" s="7" t="str">
        <f t="shared" si="5"/>
        <v>RTBRISCOE</v>
      </c>
      <c r="W106" s="52">
        <f t="shared" si="8"/>
        <v>0</v>
      </c>
      <c r="X106" s="52">
        <f t="shared" si="9"/>
        <v>2.2571428571428571</v>
      </c>
      <c r="Y106" s="53">
        <f t="shared" si="6"/>
        <v>323177</v>
      </c>
      <c r="Z106" s="53">
        <f t="shared" si="7"/>
        <v>3567085.05</v>
      </c>
    </row>
    <row r="107" spans="2:26" x14ac:dyDescent="0.3">
      <c r="B107" s="60" t="s">
        <v>128</v>
      </c>
      <c r="C107" s="41">
        <v>33.049999999999997</v>
      </c>
      <c r="D107" s="41">
        <v>33.049999999999997</v>
      </c>
      <c r="E107" s="41">
        <v>33.049999999999997</v>
      </c>
      <c r="F107" s="42">
        <v>33.049999999999997</v>
      </c>
      <c r="G107" s="62">
        <v>0</v>
      </c>
      <c r="H107" s="62">
        <v>0</v>
      </c>
      <c r="I107" s="63">
        <v>1283</v>
      </c>
      <c r="J107" s="64">
        <v>38169.25</v>
      </c>
      <c r="K107" s="65">
        <v>3.654929577464789</v>
      </c>
      <c r="L107" s="47"/>
      <c r="V107" s="7" t="str">
        <f t="shared" si="5"/>
        <v>SCOA</v>
      </c>
      <c r="W107" s="52">
        <f t="shared" si="8"/>
        <v>0</v>
      </c>
      <c r="X107" s="52">
        <f t="shared" si="9"/>
        <v>3.654929577464789</v>
      </c>
      <c r="Y107" s="53">
        <f t="shared" si="6"/>
        <v>1283</v>
      </c>
      <c r="Z107" s="53">
        <f t="shared" si="7"/>
        <v>38169.25</v>
      </c>
    </row>
    <row r="108" spans="2:26" x14ac:dyDescent="0.3">
      <c r="B108" s="60" t="s">
        <v>129</v>
      </c>
      <c r="C108" s="41">
        <v>11200.6</v>
      </c>
      <c r="D108" s="61">
        <v>11200.6</v>
      </c>
      <c r="E108" s="61">
        <v>12320.6</v>
      </c>
      <c r="F108" s="42">
        <v>12320.6</v>
      </c>
      <c r="G108" s="62">
        <v>1120</v>
      </c>
      <c r="H108" s="62">
        <v>9.9994643144117283</v>
      </c>
      <c r="I108" s="63">
        <v>158800</v>
      </c>
      <c r="J108" s="64">
        <v>1956484381.6999991</v>
      </c>
      <c r="K108" s="65">
        <v>1.1209502496126702</v>
      </c>
      <c r="L108" s="47"/>
      <c r="V108" s="7" t="str">
        <f t="shared" si="5"/>
        <v>SEPLAT</v>
      </c>
      <c r="W108" s="52">
        <f t="shared" si="8"/>
        <v>9.9994643144117282E-2</v>
      </c>
      <c r="X108" s="52">
        <f t="shared" si="9"/>
        <v>1.1209502496126702</v>
      </c>
      <c r="Y108" s="53">
        <f t="shared" si="6"/>
        <v>158800</v>
      </c>
      <c r="Z108" s="53">
        <f t="shared" si="7"/>
        <v>1956484381.6999991</v>
      </c>
    </row>
    <row r="109" spans="2:26" x14ac:dyDescent="0.3">
      <c r="B109" s="60" t="s">
        <v>130</v>
      </c>
      <c r="C109" s="41">
        <v>418.75</v>
      </c>
      <c r="D109" s="41">
        <v>418.75</v>
      </c>
      <c r="E109" s="41">
        <v>418.75</v>
      </c>
      <c r="F109" s="42">
        <v>418.75</v>
      </c>
      <c r="G109" s="62">
        <v>0</v>
      </c>
      <c r="H109" s="62">
        <v>0</v>
      </c>
      <c r="I109" s="63">
        <v>176</v>
      </c>
      <c r="J109" s="64">
        <v>76879</v>
      </c>
      <c r="K109" s="65">
        <v>0</v>
      </c>
      <c r="L109" s="47"/>
      <c r="V109" s="7" t="str">
        <f t="shared" si="5"/>
        <v>SFSREIT</v>
      </c>
      <c r="W109" s="52">
        <f t="shared" si="8"/>
        <v>0</v>
      </c>
      <c r="X109" s="52">
        <f t="shared" si="9"/>
        <v>0</v>
      </c>
      <c r="Y109" s="53">
        <f t="shared" si="6"/>
        <v>176</v>
      </c>
      <c r="Z109" s="53">
        <f t="shared" si="7"/>
        <v>76879</v>
      </c>
    </row>
    <row r="110" spans="2:26" x14ac:dyDescent="0.3">
      <c r="B110" s="60" t="s">
        <v>131</v>
      </c>
      <c r="C110" s="41">
        <v>171.2</v>
      </c>
      <c r="D110" s="41">
        <v>171.2</v>
      </c>
      <c r="E110" s="41">
        <v>171.2</v>
      </c>
      <c r="F110" s="42">
        <v>171.2</v>
      </c>
      <c r="G110" s="62">
        <v>0</v>
      </c>
      <c r="H110" s="62">
        <v>0</v>
      </c>
      <c r="I110" s="63">
        <v>1217</v>
      </c>
      <c r="J110" s="64">
        <v>187539.7</v>
      </c>
      <c r="K110" s="65">
        <v>0.93555681175805527</v>
      </c>
      <c r="L110" s="47"/>
      <c r="V110" s="7" t="str">
        <f t="shared" si="5"/>
        <v>SKYAVN</v>
      </c>
      <c r="W110" s="52">
        <f t="shared" si="8"/>
        <v>0</v>
      </c>
      <c r="X110" s="52">
        <f t="shared" si="9"/>
        <v>0.93555681175805527</v>
      </c>
      <c r="Y110" s="53">
        <f t="shared" si="6"/>
        <v>1217</v>
      </c>
      <c r="Z110" s="53">
        <f t="shared" si="7"/>
        <v>187539.7</v>
      </c>
    </row>
    <row r="111" spans="2:26" x14ac:dyDescent="0.3">
      <c r="B111" s="60" t="s">
        <v>132</v>
      </c>
      <c r="C111" s="41">
        <v>1.71</v>
      </c>
      <c r="D111" s="61">
        <v>1.71</v>
      </c>
      <c r="E111" s="61">
        <v>1.71</v>
      </c>
      <c r="F111" s="42">
        <v>1.71</v>
      </c>
      <c r="G111" s="62">
        <v>0</v>
      </c>
      <c r="H111" s="62">
        <v>0</v>
      </c>
      <c r="I111" s="63">
        <v>374501</v>
      </c>
      <c r="J111" s="64">
        <v>626258.12</v>
      </c>
      <c r="K111" s="65">
        <v>-0.55235602094240832</v>
      </c>
      <c r="L111" s="47"/>
      <c r="V111" s="7" t="str">
        <f t="shared" si="5"/>
        <v>SOVRENINS</v>
      </c>
      <c r="W111" s="52">
        <f t="shared" si="8"/>
        <v>0</v>
      </c>
      <c r="X111" s="52">
        <f t="shared" si="9"/>
        <v>-0.55235602094240832</v>
      </c>
      <c r="Y111" s="53">
        <f t="shared" si="6"/>
        <v>374501</v>
      </c>
      <c r="Z111" s="53">
        <f t="shared" si="7"/>
        <v>626258.12</v>
      </c>
    </row>
    <row r="112" spans="2:26" x14ac:dyDescent="0.3">
      <c r="B112" s="60" t="s">
        <v>133</v>
      </c>
      <c r="C112" s="41">
        <v>156.1</v>
      </c>
      <c r="D112" s="61">
        <v>156.1</v>
      </c>
      <c r="E112" s="61">
        <v>156.1</v>
      </c>
      <c r="F112" s="42">
        <v>156.1</v>
      </c>
      <c r="G112" s="62">
        <v>0</v>
      </c>
      <c r="H112" s="62">
        <v>0</v>
      </c>
      <c r="I112" s="63">
        <v>336706</v>
      </c>
      <c r="J112" s="64">
        <v>52413055.950000003</v>
      </c>
      <c r="K112" s="65">
        <v>0.56099999999999994</v>
      </c>
      <c r="L112" s="47"/>
      <c r="V112" s="7" t="str">
        <f t="shared" si="5"/>
        <v>STANBIC</v>
      </c>
      <c r="W112" s="52">
        <f t="shared" si="8"/>
        <v>0</v>
      </c>
      <c r="X112" s="52">
        <f t="shared" si="9"/>
        <v>0.56099999999999994</v>
      </c>
      <c r="Y112" s="53">
        <f t="shared" si="6"/>
        <v>336706</v>
      </c>
      <c r="Z112" s="53">
        <f t="shared" si="7"/>
        <v>52413055.950000003</v>
      </c>
    </row>
    <row r="113" spans="2:34" x14ac:dyDescent="0.3">
      <c r="B113" s="60" t="s">
        <v>134</v>
      </c>
      <c r="C113" s="41">
        <v>7.65</v>
      </c>
      <c r="D113" s="61">
        <v>7.65</v>
      </c>
      <c r="E113" s="61">
        <v>7.75</v>
      </c>
      <c r="F113" s="42">
        <v>7.75</v>
      </c>
      <c r="G113" s="62">
        <v>9.9999999999999645E-2</v>
      </c>
      <c r="H113" s="62">
        <v>1.3071895424836555</v>
      </c>
      <c r="I113" s="63">
        <v>7794757</v>
      </c>
      <c r="J113" s="64">
        <v>59903591.450000003</v>
      </c>
      <c r="K113" s="65">
        <v>9.9290780141843893E-2</v>
      </c>
      <c r="L113" s="47"/>
      <c r="V113" s="7" t="str">
        <f t="shared" si="5"/>
        <v>STERLINGNG</v>
      </c>
      <c r="W113" s="52">
        <f t="shared" si="8"/>
        <v>1.3071895424836555E-2</v>
      </c>
      <c r="X113" s="52">
        <f t="shared" si="9"/>
        <v>9.9290780141843893E-2</v>
      </c>
      <c r="Y113" s="53">
        <f t="shared" si="6"/>
        <v>7794757</v>
      </c>
      <c r="Z113" s="53">
        <f t="shared" si="7"/>
        <v>59903591.450000003</v>
      </c>
    </row>
    <row r="114" spans="2:34" x14ac:dyDescent="0.3">
      <c r="B114" s="60" t="s">
        <v>135</v>
      </c>
      <c r="C114" s="41">
        <v>2.84</v>
      </c>
      <c r="D114" s="41">
        <v>2.84</v>
      </c>
      <c r="E114" s="41">
        <v>2.84</v>
      </c>
      <c r="F114" s="42">
        <v>2.84</v>
      </c>
      <c r="G114" s="62">
        <v>0</v>
      </c>
      <c r="H114" s="62">
        <v>0</v>
      </c>
      <c r="I114" s="63">
        <v>191940</v>
      </c>
      <c r="J114" s="64">
        <v>581391.77</v>
      </c>
      <c r="K114" s="65">
        <v>-0.48363636363636364</v>
      </c>
      <c r="L114" s="47"/>
      <c r="V114" s="7" t="str">
        <f t="shared" si="5"/>
        <v>SUNUASSUR</v>
      </c>
      <c r="W114" s="52">
        <f t="shared" si="8"/>
        <v>0</v>
      </c>
      <c r="X114" s="52">
        <f t="shared" si="9"/>
        <v>-0.48363636363636364</v>
      </c>
      <c r="Y114" s="53">
        <f t="shared" si="6"/>
        <v>191940</v>
      </c>
      <c r="Z114" s="53">
        <f t="shared" si="7"/>
        <v>581391.77</v>
      </c>
    </row>
    <row r="115" spans="2:34" x14ac:dyDescent="0.3">
      <c r="B115" s="60" t="s">
        <v>136</v>
      </c>
      <c r="C115" s="41">
        <v>4.01</v>
      </c>
      <c r="D115" s="41">
        <v>4.01</v>
      </c>
      <c r="E115" s="41">
        <v>4.0999999999999996</v>
      </c>
      <c r="F115" s="42">
        <v>4.0199999999999996</v>
      </c>
      <c r="G115" s="62">
        <v>9.9999999999997868E-3</v>
      </c>
      <c r="H115" s="62">
        <v>0.24937655860348598</v>
      </c>
      <c r="I115" s="63">
        <v>5377403</v>
      </c>
      <c r="J115" s="64">
        <v>21733126.760000002</v>
      </c>
      <c r="K115" s="65">
        <v>0.60799999999999987</v>
      </c>
      <c r="L115" s="47"/>
      <c r="V115" s="7" t="str">
        <f t="shared" si="5"/>
        <v>TANTALIZER</v>
      </c>
      <c r="W115" s="52">
        <f t="shared" si="8"/>
        <v>2.4937655860348597E-3</v>
      </c>
      <c r="X115" s="52">
        <f t="shared" si="9"/>
        <v>0.60799999999999987</v>
      </c>
      <c r="Y115" s="53">
        <f t="shared" si="6"/>
        <v>5377403</v>
      </c>
      <c r="Z115" s="53">
        <f t="shared" si="7"/>
        <v>21733126.760000002</v>
      </c>
    </row>
    <row r="116" spans="2:34" x14ac:dyDescent="0.3">
      <c r="B116" s="60" t="s">
        <v>137</v>
      </c>
      <c r="C116" s="41">
        <v>2.75</v>
      </c>
      <c r="D116" s="61">
        <v>2.75</v>
      </c>
      <c r="E116" s="61">
        <v>2.75</v>
      </c>
      <c r="F116" s="42">
        <v>2.75</v>
      </c>
      <c r="G116" s="62">
        <v>0</v>
      </c>
      <c r="H116" s="62">
        <v>0</v>
      </c>
      <c r="I116" s="63">
        <v>31555</v>
      </c>
      <c r="J116" s="64">
        <v>88887.35</v>
      </c>
      <c r="K116" s="65">
        <v>0</v>
      </c>
      <c r="V116" s="7" t="str">
        <f t="shared" si="5"/>
        <v>THOMASWY</v>
      </c>
      <c r="W116" s="52">
        <f t="shared" si="8"/>
        <v>0</v>
      </c>
      <c r="X116" s="52">
        <f t="shared" si="9"/>
        <v>0</v>
      </c>
      <c r="Y116" s="53">
        <f t="shared" si="6"/>
        <v>31555</v>
      </c>
      <c r="Z116" s="53">
        <f t="shared" si="7"/>
        <v>88887.35</v>
      </c>
    </row>
    <row r="117" spans="2:34" x14ac:dyDescent="0.3">
      <c r="B117" s="60" t="s">
        <v>138</v>
      </c>
      <c r="C117" s="41">
        <v>23.55</v>
      </c>
      <c r="D117" s="61">
        <v>23.55</v>
      </c>
      <c r="E117" s="61">
        <v>25.7</v>
      </c>
      <c r="F117" s="42">
        <v>25.25</v>
      </c>
      <c r="G117" s="62">
        <v>1.6999999999999993</v>
      </c>
      <c r="H117" s="62">
        <v>7.2186836518046675</v>
      </c>
      <c r="I117" s="73">
        <v>6555202</v>
      </c>
      <c r="J117" s="64">
        <v>163133156.90000001</v>
      </c>
      <c r="K117" s="65">
        <v>0.89849624060150357</v>
      </c>
      <c r="V117" s="7" t="str">
        <f t="shared" si="5"/>
        <v>TIP</v>
      </c>
      <c r="W117" s="52">
        <f t="shared" si="8"/>
        <v>7.2186836518046679E-2</v>
      </c>
      <c r="X117" s="52">
        <f t="shared" si="9"/>
        <v>0.89849624060150357</v>
      </c>
      <c r="Y117" s="53">
        <f t="shared" si="6"/>
        <v>6555202</v>
      </c>
      <c r="Z117" s="53">
        <f t="shared" si="7"/>
        <v>163133156.90000001</v>
      </c>
    </row>
    <row r="118" spans="2:34" x14ac:dyDescent="0.3">
      <c r="B118" s="60" t="s">
        <v>139</v>
      </c>
      <c r="C118" s="41">
        <v>640</v>
      </c>
      <c r="D118" s="41">
        <v>640</v>
      </c>
      <c r="E118" s="41">
        <v>576</v>
      </c>
      <c r="F118" s="42">
        <v>576</v>
      </c>
      <c r="G118" s="62">
        <v>-64</v>
      </c>
      <c r="H118" s="62">
        <v>-10</v>
      </c>
      <c r="I118" s="63">
        <v>122479</v>
      </c>
      <c r="J118" s="64">
        <v>70547904</v>
      </c>
      <c r="K118" s="65">
        <v>-9.9999999999999978E-2</v>
      </c>
      <c r="V118" s="7" t="str">
        <f t="shared" si="5"/>
        <v>TOTAL</v>
      </c>
      <c r="W118" s="52">
        <f t="shared" si="8"/>
        <v>-0.1</v>
      </c>
      <c r="X118" s="52">
        <f t="shared" si="9"/>
        <v>-9.9999999999999978E-2</v>
      </c>
      <c r="Y118" s="53">
        <f t="shared" si="6"/>
        <v>122479</v>
      </c>
      <c r="Z118" s="53">
        <f t="shared" si="7"/>
        <v>70547904</v>
      </c>
    </row>
    <row r="119" spans="2:34" x14ac:dyDescent="0.3">
      <c r="B119" s="60" t="s">
        <v>140</v>
      </c>
      <c r="C119" s="41">
        <v>241.9</v>
      </c>
      <c r="D119" s="41">
        <v>241.9</v>
      </c>
      <c r="E119" s="41">
        <v>265.5</v>
      </c>
      <c r="F119" s="42">
        <v>265.5</v>
      </c>
      <c r="G119" s="62">
        <v>23.599999999999994</v>
      </c>
      <c r="H119" s="62">
        <v>9.7560975609756078</v>
      </c>
      <c r="I119" s="63">
        <v>22623982</v>
      </c>
      <c r="J119" s="64">
        <v>5999818460.8000011</v>
      </c>
      <c r="K119" s="65">
        <v>0.55354008191925108</v>
      </c>
      <c r="V119" s="7" t="str">
        <f t="shared" si="5"/>
        <v>TRANSCOHOT</v>
      </c>
      <c r="W119" s="52">
        <f t="shared" si="8"/>
        <v>9.7560975609756073E-2</v>
      </c>
      <c r="X119" s="52">
        <f t="shared" si="9"/>
        <v>0.55354008191925108</v>
      </c>
      <c r="Y119" s="53">
        <f t="shared" si="6"/>
        <v>22623982</v>
      </c>
      <c r="Z119" s="53">
        <f t="shared" si="7"/>
        <v>5999818460.8000011</v>
      </c>
    </row>
    <row r="120" spans="2:34" x14ac:dyDescent="0.3">
      <c r="B120" s="60" t="s">
        <v>141</v>
      </c>
      <c r="C120" s="41">
        <v>36</v>
      </c>
      <c r="D120" s="41">
        <v>36</v>
      </c>
      <c r="E120" s="41">
        <v>36</v>
      </c>
      <c r="F120" s="42">
        <v>36</v>
      </c>
      <c r="G120" s="62">
        <v>0</v>
      </c>
      <c r="H120" s="62">
        <v>0</v>
      </c>
      <c r="I120" s="63">
        <v>833268</v>
      </c>
      <c r="J120" s="64">
        <v>29747812.199999999</v>
      </c>
      <c r="K120" s="65">
        <v>-0.20704845814977968</v>
      </c>
      <c r="V120" s="7" t="str">
        <f t="shared" si="5"/>
        <v>TRANSCORP</v>
      </c>
      <c r="W120" s="52">
        <f t="shared" si="8"/>
        <v>0</v>
      </c>
      <c r="X120" s="52">
        <f t="shared" si="9"/>
        <v>-0.20704845814977968</v>
      </c>
      <c r="Y120" s="53">
        <f t="shared" si="6"/>
        <v>833268</v>
      </c>
      <c r="Z120" s="53">
        <f t="shared" si="7"/>
        <v>29747812.199999999</v>
      </c>
    </row>
    <row r="121" spans="2:34" x14ac:dyDescent="0.3">
      <c r="B121" s="60" t="s">
        <v>142</v>
      </c>
      <c r="C121" s="41">
        <v>3.05</v>
      </c>
      <c r="D121" s="41">
        <v>3.05</v>
      </c>
      <c r="E121" s="41">
        <v>3.05</v>
      </c>
      <c r="F121" s="42">
        <v>3.05</v>
      </c>
      <c r="G121" s="62">
        <v>0</v>
      </c>
      <c r="H121" s="62">
        <v>0</v>
      </c>
      <c r="I121" s="63">
        <v>569370</v>
      </c>
      <c r="J121" s="64">
        <v>1739238.64</v>
      </c>
      <c r="K121" s="65">
        <v>0.41860465116279078</v>
      </c>
      <c r="V121" s="7" t="str">
        <f t="shared" si="5"/>
        <v>TRANSEXPR</v>
      </c>
      <c r="W121" s="52">
        <f t="shared" si="8"/>
        <v>0</v>
      </c>
      <c r="X121" s="52">
        <f t="shared" si="9"/>
        <v>0.41860465116279078</v>
      </c>
      <c r="Y121" s="53">
        <f t="shared" si="6"/>
        <v>569370</v>
      </c>
      <c r="Z121" s="53">
        <f t="shared" si="7"/>
        <v>1739238.64</v>
      </c>
    </row>
    <row r="122" spans="2:34" x14ac:dyDescent="0.3">
      <c r="B122" s="60" t="s">
        <v>143</v>
      </c>
      <c r="C122" s="41">
        <v>219.6</v>
      </c>
      <c r="D122" s="61">
        <v>219.6</v>
      </c>
      <c r="E122" s="61">
        <v>219.6</v>
      </c>
      <c r="F122" s="42">
        <v>219.6</v>
      </c>
      <c r="G122" s="62">
        <v>0</v>
      </c>
      <c r="H122" s="62">
        <v>0</v>
      </c>
      <c r="I122" s="63">
        <v>17260</v>
      </c>
      <c r="J122" s="64">
        <v>3412302</v>
      </c>
      <c r="K122" s="65">
        <v>-0.28469055374592833</v>
      </c>
      <c r="V122" s="7" t="str">
        <f t="shared" si="5"/>
        <v>TRANSPOWER</v>
      </c>
      <c r="W122" s="52">
        <f t="shared" si="8"/>
        <v>0</v>
      </c>
      <c r="X122" s="52">
        <f t="shared" si="9"/>
        <v>-0.28469055374592833</v>
      </c>
      <c r="Y122" s="53">
        <f t="shared" si="6"/>
        <v>17260</v>
      </c>
      <c r="Z122" s="53">
        <f t="shared" si="7"/>
        <v>3412302</v>
      </c>
    </row>
    <row r="123" spans="2:34" x14ac:dyDescent="0.3">
      <c r="B123" s="60" t="s">
        <v>144</v>
      </c>
      <c r="C123" s="41">
        <v>2.88</v>
      </c>
      <c r="D123" s="41">
        <v>2.88</v>
      </c>
      <c r="E123" s="41">
        <v>2.88</v>
      </c>
      <c r="F123" s="42">
        <v>2.88</v>
      </c>
      <c r="G123" s="62">
        <v>0</v>
      </c>
      <c r="H123" s="62">
        <v>0</v>
      </c>
      <c r="I123" s="63">
        <v>15340</v>
      </c>
      <c r="J123" s="64">
        <v>45489.3</v>
      </c>
      <c r="K123" s="65">
        <v>-0.34841628959276016</v>
      </c>
      <c r="V123" s="7" t="str">
        <f t="shared" si="5"/>
        <v>TRIPPLEG</v>
      </c>
      <c r="W123" s="52">
        <f t="shared" si="8"/>
        <v>0</v>
      </c>
      <c r="X123" s="52">
        <f t="shared" si="9"/>
        <v>-0.34841628959276016</v>
      </c>
      <c r="Y123" s="53">
        <f t="shared" si="6"/>
        <v>15340</v>
      </c>
      <c r="Z123" s="53">
        <f t="shared" si="7"/>
        <v>45489.3</v>
      </c>
    </row>
    <row r="124" spans="2:34" x14ac:dyDescent="0.3">
      <c r="B124" s="60" t="s">
        <v>145</v>
      </c>
      <c r="C124" s="41">
        <v>177.85</v>
      </c>
      <c r="D124" s="41">
        <v>177.85</v>
      </c>
      <c r="E124" s="41">
        <v>177.85</v>
      </c>
      <c r="F124" s="42">
        <v>177.85</v>
      </c>
      <c r="G124" s="62">
        <v>0</v>
      </c>
      <c r="H124" s="62">
        <v>0</v>
      </c>
      <c r="I124" s="63">
        <v>851178</v>
      </c>
      <c r="J124" s="64">
        <v>137347087.40000001</v>
      </c>
      <c r="K124" s="65">
        <v>0.95439560439560434</v>
      </c>
      <c r="L124" s="7" t="s">
        <v>170</v>
      </c>
      <c r="M124" s="52"/>
      <c r="N124" s="52" t="s">
        <v>170</v>
      </c>
      <c r="O124" s="53" t="s">
        <v>170</v>
      </c>
      <c r="P124" s="53" t="s">
        <v>170</v>
      </c>
      <c r="Q124" s="8"/>
      <c r="R124" s="8"/>
      <c r="S124" s="8"/>
      <c r="T124" s="8"/>
      <c r="U124" s="8"/>
      <c r="V124" s="7" t="str">
        <f t="shared" si="5"/>
        <v>UACN</v>
      </c>
      <c r="W124" s="52">
        <f t="shared" si="8"/>
        <v>0</v>
      </c>
      <c r="X124" s="52">
        <f t="shared" si="9"/>
        <v>0.95439560439560434</v>
      </c>
      <c r="Y124" s="53">
        <f t="shared" si="6"/>
        <v>851178</v>
      </c>
      <c r="Z124" s="53">
        <f t="shared" si="7"/>
        <v>137347087.40000001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45.8</v>
      </c>
      <c r="D125" s="41">
        <v>45.8</v>
      </c>
      <c r="E125" s="41">
        <v>46.5</v>
      </c>
      <c r="F125" s="42">
        <v>45.9</v>
      </c>
      <c r="G125" s="62">
        <v>0.10000000000000142</v>
      </c>
      <c r="H125" s="62">
        <v>0.21834061135371491</v>
      </c>
      <c r="I125" s="63">
        <v>15184283</v>
      </c>
      <c r="J125" s="64">
        <v>693565150.79999995</v>
      </c>
      <c r="K125" s="65">
        <v>0.10204081632653073</v>
      </c>
      <c r="V125" s="7" t="str">
        <f t="shared" si="5"/>
        <v>UBA</v>
      </c>
      <c r="W125" s="52">
        <f t="shared" si="8"/>
        <v>2.183406113537149E-3</v>
      </c>
      <c r="X125" s="52">
        <f t="shared" si="9"/>
        <v>0.10204081632653073</v>
      </c>
      <c r="Y125" s="53">
        <f t="shared" si="6"/>
        <v>15184283</v>
      </c>
      <c r="Z125" s="53">
        <f t="shared" si="7"/>
        <v>693565150.79999995</v>
      </c>
    </row>
    <row r="126" spans="2:34" x14ac:dyDescent="0.3">
      <c r="B126" s="60" t="s">
        <v>147</v>
      </c>
      <c r="C126" s="41">
        <v>16.899999999999999</v>
      </c>
      <c r="D126" s="41">
        <v>16.899999999999999</v>
      </c>
      <c r="E126" s="41">
        <v>17</v>
      </c>
      <c r="F126" s="42">
        <v>17</v>
      </c>
      <c r="G126" s="62">
        <v>0.10000000000000142</v>
      </c>
      <c r="H126" s="62">
        <v>0.59171597633136941</v>
      </c>
      <c r="I126" s="63">
        <v>6531474</v>
      </c>
      <c r="J126" s="64">
        <v>110887110.15000001</v>
      </c>
      <c r="K126" s="65">
        <v>-9.0909090909090828E-2</v>
      </c>
      <c r="V126" s="7" t="str">
        <f t="shared" si="5"/>
        <v>UCAP</v>
      </c>
      <c r="W126" s="52">
        <f t="shared" si="8"/>
        <v>5.9171597633136943E-3</v>
      </c>
      <c r="X126" s="52">
        <f t="shared" si="9"/>
        <v>-9.0909090909090828E-2</v>
      </c>
      <c r="Y126" s="53">
        <f t="shared" si="6"/>
        <v>6531474</v>
      </c>
      <c r="Z126" s="53">
        <f t="shared" si="7"/>
        <v>110887110.15000001</v>
      </c>
    </row>
    <row r="127" spans="2:34" x14ac:dyDescent="0.3">
      <c r="B127" s="60" t="s">
        <v>148</v>
      </c>
      <c r="C127" s="41">
        <v>70</v>
      </c>
      <c r="D127" s="41">
        <v>70</v>
      </c>
      <c r="E127" s="41">
        <v>70</v>
      </c>
      <c r="F127" s="42">
        <v>70</v>
      </c>
      <c r="G127" s="62">
        <v>0</v>
      </c>
      <c r="H127" s="62">
        <v>0</v>
      </c>
      <c r="I127" s="63">
        <v>7239</v>
      </c>
      <c r="J127" s="64">
        <v>520918.05</v>
      </c>
      <c r="K127" s="65">
        <v>0.35004821600771452</v>
      </c>
      <c r="V127" s="7" t="str">
        <f t="shared" si="5"/>
        <v>UHOMREIT</v>
      </c>
      <c r="W127" s="52">
        <f t="shared" si="8"/>
        <v>0</v>
      </c>
      <c r="X127" s="52">
        <f t="shared" si="9"/>
        <v>0.35004821600771452</v>
      </c>
      <c r="Y127" s="53">
        <f t="shared" si="6"/>
        <v>7239</v>
      </c>
      <c r="Z127" s="53">
        <f t="shared" si="7"/>
        <v>520918.05</v>
      </c>
    </row>
    <row r="128" spans="2:34" x14ac:dyDescent="0.3">
      <c r="B128" s="60" t="s">
        <v>149</v>
      </c>
      <c r="C128" s="41">
        <v>114</v>
      </c>
      <c r="D128" s="41">
        <v>114</v>
      </c>
      <c r="E128" s="41">
        <v>114</v>
      </c>
      <c r="F128" s="42">
        <v>114</v>
      </c>
      <c r="G128" s="62">
        <v>0</v>
      </c>
      <c r="H128" s="62">
        <v>0</v>
      </c>
      <c r="I128" s="63">
        <v>86255</v>
      </c>
      <c r="J128" s="64">
        <v>9179705.5</v>
      </c>
      <c r="K128" s="65">
        <v>0.58333333333333326</v>
      </c>
      <c r="V128" s="7" t="str">
        <f t="shared" si="5"/>
        <v>UNILEVER</v>
      </c>
      <c r="W128" s="52">
        <f t="shared" si="8"/>
        <v>0</v>
      </c>
      <c r="X128" s="52">
        <f t="shared" si="9"/>
        <v>0.58333333333333326</v>
      </c>
      <c r="Y128" s="53">
        <f t="shared" si="6"/>
        <v>86255</v>
      </c>
      <c r="Z128" s="53">
        <f t="shared" si="7"/>
        <v>9179705.5</v>
      </c>
    </row>
    <row r="129" spans="2:34" x14ac:dyDescent="0.3">
      <c r="B129" s="60" t="s">
        <v>150</v>
      </c>
      <c r="C129" s="41">
        <v>23.75</v>
      </c>
      <c r="D129" s="41">
        <v>23.75</v>
      </c>
      <c r="E129" s="41">
        <v>23.75</v>
      </c>
      <c r="F129" s="42">
        <v>23.75</v>
      </c>
      <c r="G129" s="62">
        <v>0</v>
      </c>
      <c r="H129" s="62">
        <v>0</v>
      </c>
      <c r="I129" s="63">
        <v>13643</v>
      </c>
      <c r="J129" s="64">
        <v>291960.2</v>
      </c>
      <c r="K129" s="65">
        <v>2.4420289855072461</v>
      </c>
      <c r="V129" s="7" t="str">
        <f t="shared" si="5"/>
        <v>UNIONDICON</v>
      </c>
      <c r="W129" s="52">
        <f t="shared" si="8"/>
        <v>0</v>
      </c>
      <c r="X129" s="52">
        <f t="shared" si="9"/>
        <v>2.4420289855072461</v>
      </c>
      <c r="Y129" s="53">
        <f t="shared" si="6"/>
        <v>13643</v>
      </c>
      <c r="Z129" s="53">
        <f t="shared" si="7"/>
        <v>291960.2</v>
      </c>
    </row>
    <row r="130" spans="2:34" x14ac:dyDescent="0.3">
      <c r="B130" s="60" t="s">
        <v>151</v>
      </c>
      <c r="C130" s="41">
        <v>3.55</v>
      </c>
      <c r="D130" s="41">
        <v>3.55</v>
      </c>
      <c r="E130" s="41">
        <v>3.55</v>
      </c>
      <c r="F130" s="42">
        <v>3.55</v>
      </c>
      <c r="G130" s="62">
        <v>0</v>
      </c>
      <c r="H130" s="62">
        <v>0</v>
      </c>
      <c r="I130" s="63">
        <v>270714</v>
      </c>
      <c r="J130" s="64">
        <v>956604.15</v>
      </c>
      <c r="K130" s="65">
        <v>-0.27551020408163274</v>
      </c>
      <c r="V130" s="7" t="str">
        <f t="shared" si="5"/>
        <v>UPDC</v>
      </c>
      <c r="W130" s="52">
        <f t="shared" si="8"/>
        <v>0</v>
      </c>
      <c r="X130" s="52">
        <f t="shared" si="9"/>
        <v>-0.27551020408163274</v>
      </c>
      <c r="Y130" s="53">
        <f t="shared" si="6"/>
        <v>270714</v>
      </c>
      <c r="Z130" s="53">
        <f t="shared" si="7"/>
        <v>956604.15</v>
      </c>
    </row>
    <row r="131" spans="2:34" x14ac:dyDescent="0.3">
      <c r="B131" s="60" t="s">
        <v>152</v>
      </c>
      <c r="C131" s="41">
        <v>14.2</v>
      </c>
      <c r="D131" s="41">
        <v>14.2</v>
      </c>
      <c r="E131" s="41">
        <v>14.2</v>
      </c>
      <c r="F131" s="42">
        <v>14.2</v>
      </c>
      <c r="G131" s="62">
        <v>0</v>
      </c>
      <c r="H131" s="62">
        <v>0</v>
      </c>
      <c r="I131" s="63">
        <v>689190</v>
      </c>
      <c r="J131" s="64">
        <v>9801591.5999999996</v>
      </c>
      <c r="K131" s="65">
        <v>1.0579710144927534</v>
      </c>
      <c r="V131" s="7" t="str">
        <f t="shared" si="5"/>
        <v>UPDCREIT</v>
      </c>
      <c r="W131" s="52">
        <f t="shared" si="8"/>
        <v>0</v>
      </c>
      <c r="X131" s="52">
        <f t="shared" si="9"/>
        <v>1.0579710144927534</v>
      </c>
      <c r="Y131" s="53">
        <f t="shared" si="6"/>
        <v>689190</v>
      </c>
      <c r="Z131" s="53">
        <f t="shared" si="7"/>
        <v>9801591.5999999996</v>
      </c>
    </row>
    <row r="132" spans="2:34" x14ac:dyDescent="0.3">
      <c r="B132" s="60" t="s">
        <v>153</v>
      </c>
      <c r="C132" s="41">
        <v>5.25</v>
      </c>
      <c r="D132" s="41">
        <v>5.25</v>
      </c>
      <c r="E132" s="41">
        <v>5.7</v>
      </c>
      <c r="F132" s="42">
        <v>5.7</v>
      </c>
      <c r="G132" s="62">
        <v>0.45000000000000018</v>
      </c>
      <c r="H132" s="62">
        <v>8.5714285714285747</v>
      </c>
      <c r="I132" s="63">
        <v>519563</v>
      </c>
      <c r="J132" s="64">
        <v>2876066.15</v>
      </c>
      <c r="K132" s="65">
        <v>-4.9999999999999933E-2</v>
      </c>
      <c r="V132" s="7" t="str">
        <f t="shared" si="5"/>
        <v>UPL</v>
      </c>
      <c r="W132" s="52">
        <f t="shared" si="8"/>
        <v>8.5714285714285743E-2</v>
      </c>
      <c r="X132" s="52">
        <f t="shared" si="9"/>
        <v>-4.9999999999999933E-2</v>
      </c>
      <c r="Y132" s="53">
        <f t="shared" si="6"/>
        <v>519563</v>
      </c>
      <c r="Z132" s="53">
        <f t="shared" si="7"/>
        <v>2876066.15</v>
      </c>
    </row>
    <row r="133" spans="2:34" x14ac:dyDescent="0.3">
      <c r="B133" s="60" t="s">
        <v>154</v>
      </c>
      <c r="C133" s="41">
        <v>1.1399999999999999</v>
      </c>
      <c r="D133" s="41">
        <v>1.1399999999999999</v>
      </c>
      <c r="E133" s="41">
        <v>1.17</v>
      </c>
      <c r="F133" s="42">
        <v>1.1599999999999999</v>
      </c>
      <c r="G133" s="62">
        <v>2.0000000000000018E-2</v>
      </c>
      <c r="H133" s="62">
        <v>1.7543859649122824</v>
      </c>
      <c r="I133" s="63">
        <v>2670725</v>
      </c>
      <c r="J133" s="64">
        <v>3096340</v>
      </c>
      <c r="K133" s="65">
        <v>-0.32163742690058483</v>
      </c>
      <c r="V133" s="7" t="str">
        <f t="shared" si="5"/>
        <v>VERITASKAP</v>
      </c>
      <c r="W133" s="52">
        <f t="shared" si="8"/>
        <v>1.7543859649122823E-2</v>
      </c>
      <c r="X133" s="52">
        <f t="shared" si="9"/>
        <v>-0.32163742690058483</v>
      </c>
      <c r="Y133" s="53">
        <f t="shared" si="6"/>
        <v>2670725</v>
      </c>
      <c r="Z133" s="53">
        <f t="shared" si="7"/>
        <v>3096340</v>
      </c>
    </row>
    <row r="134" spans="2:34" x14ac:dyDescent="0.3">
      <c r="B134" s="60" t="s">
        <v>155</v>
      </c>
      <c r="C134" s="41">
        <v>11.7</v>
      </c>
      <c r="D134" s="41">
        <v>11.7</v>
      </c>
      <c r="E134" s="41">
        <v>11.75</v>
      </c>
      <c r="F134" s="42">
        <v>11.3</v>
      </c>
      <c r="G134" s="62">
        <v>-0.39999999999999858</v>
      </c>
      <c r="H134" s="62">
        <v>-3.4188034188034067</v>
      </c>
      <c r="I134" s="63">
        <v>1247045</v>
      </c>
      <c r="J134" s="64">
        <v>14330450.199999999</v>
      </c>
      <c r="K134" s="65">
        <v>2.7272727272727337E-2</v>
      </c>
      <c r="V134" s="7" t="str">
        <f t="shared" si="5"/>
        <v>VFDGROUP</v>
      </c>
      <c r="W134" s="52">
        <f t="shared" si="8"/>
        <v>-3.4188034188034067E-2</v>
      </c>
      <c r="X134" s="52">
        <f t="shared" si="9"/>
        <v>2.7272727272727337E-2</v>
      </c>
      <c r="Y134" s="53">
        <f t="shared" si="6"/>
        <v>1247045</v>
      </c>
      <c r="Z134" s="53">
        <f t="shared" si="7"/>
        <v>14330450.199999999</v>
      </c>
    </row>
    <row r="135" spans="2:34" x14ac:dyDescent="0.3">
      <c r="B135" s="60" t="s">
        <v>156</v>
      </c>
      <c r="C135" s="41">
        <v>194</v>
      </c>
      <c r="D135" s="41">
        <v>194</v>
      </c>
      <c r="E135" s="41">
        <v>194</v>
      </c>
      <c r="F135" s="42">
        <v>194</v>
      </c>
      <c r="G135" s="62">
        <v>0</v>
      </c>
      <c r="H135" s="62">
        <v>0</v>
      </c>
      <c r="I135" s="63">
        <v>18270</v>
      </c>
      <c r="J135" s="64">
        <v>3189942</v>
      </c>
      <c r="K135" s="65">
        <v>1.1086956521739131</v>
      </c>
      <c r="V135" s="7" t="str">
        <f t="shared" si="5"/>
        <v>VITAFOAM</v>
      </c>
      <c r="W135" s="52">
        <f t="shared" si="8"/>
        <v>0</v>
      </c>
      <c r="X135" s="52">
        <f t="shared" si="9"/>
        <v>1.1086956521739131</v>
      </c>
      <c r="Y135" s="53">
        <f t="shared" si="6"/>
        <v>18270</v>
      </c>
      <c r="Z135" s="53">
        <f t="shared" si="7"/>
        <v>3189942</v>
      </c>
    </row>
    <row r="136" spans="2:34" x14ac:dyDescent="0.3">
      <c r="B136" s="60" t="s">
        <v>157</v>
      </c>
      <c r="C136" s="41">
        <v>2</v>
      </c>
      <c r="D136" s="41">
        <v>2</v>
      </c>
      <c r="E136" s="41">
        <v>2.0499999999999998</v>
      </c>
      <c r="F136" s="42">
        <v>2.0499999999999998</v>
      </c>
      <c r="G136" s="62">
        <v>4.9999999999999822E-2</v>
      </c>
      <c r="H136" s="62">
        <v>2.4999999999999911</v>
      </c>
      <c r="I136" s="63">
        <v>4719994</v>
      </c>
      <c r="J136" s="64">
        <v>9525242.6300000008</v>
      </c>
      <c r="K136" s="65">
        <v>-0.36923076923076925</v>
      </c>
      <c r="V136" s="7" t="str">
        <f t="shared" si="5"/>
        <v>WAPIC</v>
      </c>
      <c r="W136" s="52">
        <f t="shared" si="8"/>
        <v>2.4999999999999911E-2</v>
      </c>
      <c r="X136" s="52">
        <f t="shared" si="9"/>
        <v>-0.36923076923076925</v>
      </c>
      <c r="Y136" s="53">
        <f t="shared" si="6"/>
        <v>4719994</v>
      </c>
      <c r="Z136" s="53">
        <f t="shared" si="7"/>
        <v>9525242.6300000008</v>
      </c>
    </row>
    <row r="137" spans="2:34" x14ac:dyDescent="0.3">
      <c r="B137" s="60" t="s">
        <v>158</v>
      </c>
      <c r="C137" s="41">
        <v>28</v>
      </c>
      <c r="D137" s="41">
        <v>28</v>
      </c>
      <c r="E137" s="41">
        <v>28.7</v>
      </c>
      <c r="F137" s="42">
        <v>28.7</v>
      </c>
      <c r="G137" s="62">
        <v>0.69999999999999929</v>
      </c>
      <c r="H137" s="62">
        <v>2.4999999999999973</v>
      </c>
      <c r="I137" s="63">
        <v>1286236</v>
      </c>
      <c r="J137" s="64">
        <v>36432806.299999997</v>
      </c>
      <c r="K137" s="65">
        <v>0.40686274509803932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39" si="10">IF(ISTEXT(B137),B137,"")</f>
        <v>WEMABANK</v>
      </c>
      <c r="W137" s="52">
        <f t="shared" si="8"/>
        <v>2.4999999999999974E-2</v>
      </c>
      <c r="X137" s="52">
        <f t="shared" si="9"/>
        <v>0.40686274509803932</v>
      </c>
      <c r="Y137" s="53">
        <f t="shared" ref="Y137:Y139" si="11">IF(ISTEXT(B137),I137,"")</f>
        <v>1286236</v>
      </c>
      <c r="Z137" s="53">
        <f t="shared" ref="Z137:Z139" si="12">IF(ISTEXT(B137),J137,"")</f>
        <v>36432806.299999997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119.5</v>
      </c>
      <c r="D138" s="41">
        <v>119.5</v>
      </c>
      <c r="E138" s="41">
        <v>122</v>
      </c>
      <c r="F138" s="42">
        <v>121</v>
      </c>
      <c r="G138" s="62">
        <v>1.5</v>
      </c>
      <c r="H138" s="62">
        <v>1.2552301255230125</v>
      </c>
      <c r="I138" s="63">
        <v>41871579</v>
      </c>
      <c r="J138" s="64">
        <v>5030379518.4000034</v>
      </c>
      <c r="K138" s="65">
        <v>0.95792880258899693</v>
      </c>
      <c r="V138" s="7" t="str">
        <f t="shared" si="10"/>
        <v>ZENITHBANK</v>
      </c>
      <c r="W138" s="52">
        <f t="shared" ref="W138:W139" si="13">IF(ISTEXT(B138),H138,"")/100</f>
        <v>1.2552301255230125E-2</v>
      </c>
      <c r="X138" s="52">
        <f t="shared" ref="X138:X139" si="14">IF(ISTEXT(B138),K138,"")</f>
        <v>0.95792880258899693</v>
      </c>
      <c r="Y138" s="53">
        <f t="shared" si="11"/>
        <v>41871579</v>
      </c>
      <c r="Z138" s="53">
        <f t="shared" si="12"/>
        <v>5030379518.4000034</v>
      </c>
    </row>
    <row r="139" spans="2:34" x14ac:dyDescent="0.3">
      <c r="B139" s="60" t="s">
        <v>160</v>
      </c>
      <c r="C139" s="41">
        <v>14.5</v>
      </c>
      <c r="D139" s="41">
        <v>14.5</v>
      </c>
      <c r="E139" s="41">
        <v>14.56</v>
      </c>
      <c r="F139" s="42">
        <v>14.5</v>
      </c>
      <c r="G139" s="62">
        <v>0</v>
      </c>
      <c r="H139" s="62">
        <v>0</v>
      </c>
      <c r="I139" s="63">
        <v>3448723</v>
      </c>
      <c r="J139" s="64">
        <v>50502224.369999997</v>
      </c>
      <c r="K139" s="65">
        <v>7.0110497237569067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ZICHIS</v>
      </c>
      <c r="W139" s="52">
        <f t="shared" si="13"/>
        <v>0</v>
      </c>
      <c r="X139" s="52">
        <f t="shared" si="14"/>
        <v>7.0110497237569067</v>
      </c>
      <c r="Y139" s="53">
        <f t="shared" si="11"/>
        <v>3448723</v>
      </c>
      <c r="Z139" s="53">
        <f t="shared" si="12"/>
        <v>50502224.369999997</v>
      </c>
      <c r="AA139"/>
      <c r="AB139"/>
      <c r="AC139"/>
      <c r="AD139"/>
      <c r="AE139"/>
      <c r="AF139"/>
      <c r="AG139"/>
      <c r="AH139"/>
    </row>
    <row r="140" spans="2:34" x14ac:dyDescent="0.3">
      <c r="V140" s="7"/>
      <c r="W140" s="7"/>
      <c r="X140" s="52"/>
      <c r="Y140" s="53"/>
      <c r="Z140" s="53"/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39 K9:K139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39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2026-08-28T15:16:08Z</dcterms:created>
  <dcterms:modified xsi:type="dcterms:W3CDTF">2026-08-28T15:16:39Z</dcterms:modified>
</cp:coreProperties>
</file>